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_communication_négociation\a_Com_Négo_docs_pédagogiques\exemple_dossier_e4_florent_DELONCLE_2017\"/>
    </mc:Choice>
  </mc:AlternateContent>
  <bookViews>
    <workbookView xWindow="240" yWindow="132" windowWidth="15156" windowHeight="7500" activeTab="3"/>
  </bookViews>
  <sheets>
    <sheet name="Comparateur" sheetId="8" r:id="rId1"/>
    <sheet name="Monobloc" sheetId="9" r:id="rId2"/>
    <sheet name="Split" sheetId="10" r:id="rId3"/>
    <sheet name="CE Stéatite &amp; Blindé" sheetId="12" r:id="rId4"/>
    <sheet name="Accessoires" sheetId="11" r:id="rId5"/>
  </sheets>
  <calcPr calcId="162913"/>
</workbook>
</file>

<file path=xl/calcChain.xml><?xml version="1.0" encoding="utf-8"?>
<calcChain xmlns="http://schemas.openxmlformats.org/spreadsheetml/2006/main">
  <c r="P18" i="8" l="1"/>
  <c r="C14" i="8" s="1"/>
  <c r="M9" i="8"/>
  <c r="M8" i="8"/>
  <c r="C16" i="8" l="1"/>
  <c r="D16" i="8" s="1"/>
  <c r="D5" i="8" s="1"/>
  <c r="D6" i="8" l="1"/>
  <c r="D9" i="8" s="1"/>
  <c r="N11" i="8"/>
  <c r="N8" i="8"/>
  <c r="O8" i="8" s="1"/>
  <c r="P8" i="8" s="1"/>
  <c r="Q8" i="8" s="1"/>
  <c r="R8" i="8" s="1"/>
  <c r="S8" i="8" s="1"/>
  <c r="T8" i="8" s="1"/>
  <c r="U8" i="8" s="1"/>
  <c r="V8" i="8" s="1"/>
  <c r="W8" i="8" s="1"/>
  <c r="X8" i="8" s="1"/>
  <c r="Y8" i="8" s="1"/>
  <c r="Z8" i="8" s="1"/>
  <c r="AA8" i="8" s="1"/>
  <c r="AB8" i="8" s="1"/>
  <c r="AC8" i="8" s="1"/>
  <c r="AD8" i="8" s="1"/>
  <c r="AE8" i="8" s="1"/>
  <c r="AF8" i="8" s="1"/>
  <c r="AG8" i="8" s="1"/>
  <c r="N9" i="8" l="1"/>
  <c r="O9" i="8" s="1"/>
  <c r="P9" i="8" s="1"/>
  <c r="Q9" i="8" s="1"/>
  <c r="R9" i="8" s="1"/>
  <c r="S9" i="8" s="1"/>
  <c r="T9" i="8" s="1"/>
  <c r="U9" i="8" s="1"/>
  <c r="V9" i="8" s="1"/>
  <c r="W9" i="8" s="1"/>
  <c r="X9" i="8" s="1"/>
  <c r="Y9" i="8" s="1"/>
  <c r="Z9" i="8" s="1"/>
  <c r="AA9" i="8" s="1"/>
  <c r="AB9" i="8" s="1"/>
  <c r="AC9" i="8" s="1"/>
  <c r="AD9" i="8" s="1"/>
  <c r="AE9" i="8" s="1"/>
  <c r="AF9" i="8" s="1"/>
  <c r="AG9" i="8" s="1"/>
  <c r="M10" i="8"/>
  <c r="D19" i="8" s="1"/>
  <c r="N10" i="8"/>
  <c r="D7" i="8"/>
  <c r="D8" i="8" s="1"/>
</calcChain>
</file>

<file path=xl/sharedStrings.xml><?xml version="1.0" encoding="utf-8"?>
<sst xmlns="http://schemas.openxmlformats.org/spreadsheetml/2006/main" count="156" uniqueCount="144">
  <si>
    <t>Coût d'achat</t>
  </si>
  <si>
    <t>Consomation annuelle</t>
  </si>
  <si>
    <t>Nb de personnes</t>
  </si>
  <si>
    <t>Coût de l'electricité</t>
  </si>
  <si>
    <t>Temp. Eau chaude</t>
  </si>
  <si>
    <t>Temp. Eau froide</t>
  </si>
  <si>
    <t xml:space="preserve"> Retour sur investissement en</t>
  </si>
  <si>
    <t>Comparateur Chauffe-eau</t>
  </si>
  <si>
    <t>Conso. energétique annuelle</t>
  </si>
  <si>
    <t>Conso annuelle  d'eau</t>
  </si>
  <si>
    <t>Confort 50l</t>
  </si>
  <si>
    <t>Grand confort 75l</t>
  </si>
  <si>
    <t>test confort</t>
  </si>
  <si>
    <t>Eco/an</t>
  </si>
  <si>
    <t>Eco/mois</t>
  </si>
  <si>
    <t>Chauffe Eau Electrique</t>
  </si>
  <si>
    <t xml:space="preserve">                                       http://www.brossette.fr/eau-chaude-sanitaire/x2418R6</t>
  </si>
  <si>
    <t>COP (COefficient de Performance)</t>
  </si>
  <si>
    <t>Augmentation d'environ 30 % du prix du KW prévu pour 2020</t>
  </si>
  <si>
    <t>Chauffe-eau Thermodynamique Monobloc</t>
  </si>
  <si>
    <t>Capacité du préparateur</t>
  </si>
  <si>
    <t>Puissance PAC</t>
  </si>
  <si>
    <t>Puissance absorbée par la PAC</t>
  </si>
  <si>
    <t>COP à temp entrée d'air +7°C</t>
  </si>
  <si>
    <t>COP à temp entrée d'air +15°C (air ambiant)</t>
  </si>
  <si>
    <t>Puissance résistance électrique</t>
  </si>
  <si>
    <t>200 L</t>
  </si>
  <si>
    <t>200 L - TWH200E</t>
  </si>
  <si>
    <t>300 L - TWH300E</t>
  </si>
  <si>
    <t>1700 W</t>
  </si>
  <si>
    <t>500 W</t>
  </si>
  <si>
    <t>2400 W</t>
  </si>
  <si>
    <t>1000 W</t>
  </si>
  <si>
    <t>600 W</t>
  </si>
  <si>
    <t>NC</t>
  </si>
  <si>
    <t>1800 W</t>
  </si>
  <si>
    <t>Poids à vide</t>
  </si>
  <si>
    <t>Décibels dB</t>
  </si>
  <si>
    <t>7h48</t>
  </si>
  <si>
    <t>7h55</t>
  </si>
  <si>
    <t>Temps de chauffe pour 55°C</t>
  </si>
  <si>
    <t>Hauteur</t>
  </si>
  <si>
    <t>Largeur</t>
  </si>
  <si>
    <t>270 L</t>
  </si>
  <si>
    <t>770 W</t>
  </si>
  <si>
    <t>425 W</t>
  </si>
  <si>
    <t>7h24</t>
  </si>
  <si>
    <t>10h00</t>
  </si>
  <si>
    <t>10h44</t>
  </si>
  <si>
    <t>200 L - FS200E</t>
  </si>
  <si>
    <t>270 L - FS270E</t>
  </si>
  <si>
    <t>1750 W</t>
  </si>
  <si>
    <t>900 W</t>
  </si>
  <si>
    <t>COP</t>
  </si>
  <si>
    <t>Temps de chauffe de 10°C à 54°C réglable jusqu'à 75 °C</t>
  </si>
  <si>
    <t>Poids PAC module extérieur</t>
  </si>
  <si>
    <t>Poids à vide du préparateur</t>
  </si>
  <si>
    <t>Chauffe-eau Thermodynamique Split</t>
  </si>
  <si>
    <t>33 kg</t>
  </si>
  <si>
    <t>59 dB</t>
  </si>
  <si>
    <t>35,2 dB</t>
  </si>
  <si>
    <t>50,3 dB</t>
  </si>
  <si>
    <t>92 kg</t>
  </si>
  <si>
    <t>105 kg</t>
  </si>
  <si>
    <t>86 kg</t>
  </si>
  <si>
    <t>98 kg</t>
  </si>
  <si>
    <t>1690 mm</t>
  </si>
  <si>
    <t>2000 mm</t>
  </si>
  <si>
    <t>1693 mm</t>
  </si>
  <si>
    <t>2033 mm</t>
  </si>
  <si>
    <t>69,7 cm</t>
  </si>
  <si>
    <t>60 cm</t>
  </si>
  <si>
    <t>70 kg</t>
  </si>
  <si>
    <t>82 kg</t>
  </si>
  <si>
    <t>Hauteur du préparateur</t>
  </si>
  <si>
    <t>Largeur du préparateur</t>
  </si>
  <si>
    <t>1377 mm</t>
  </si>
  <si>
    <t>61 cm</t>
  </si>
  <si>
    <t>Hauteur module extérieur</t>
  </si>
  <si>
    <t>Largeur module extérieur</t>
  </si>
  <si>
    <t>83,8 cm</t>
  </si>
  <si>
    <t>54,6 cm</t>
  </si>
  <si>
    <t>58,9 dB</t>
  </si>
  <si>
    <t>5h50</t>
  </si>
  <si>
    <t>7h10</t>
  </si>
  <si>
    <t>5h37</t>
  </si>
  <si>
    <t>56 kg</t>
  </si>
  <si>
    <t>78 kg</t>
  </si>
  <si>
    <t>1765 mm</t>
  </si>
  <si>
    <t>1557 mm</t>
  </si>
  <si>
    <t>58,8 cm</t>
  </si>
  <si>
    <t>700 et 800 mm</t>
  </si>
  <si>
    <t>52,5 cm</t>
  </si>
  <si>
    <t>3810219 - Collier isolé 160 (169139)</t>
  </si>
  <si>
    <t>5,86 € HT</t>
  </si>
  <si>
    <t>7,24 € HT</t>
  </si>
  <si>
    <t>Fixation murale des tuyaux</t>
  </si>
  <si>
    <t>Jonction entre deux tuyaux</t>
  </si>
  <si>
    <t>3781098 - Adaptateur 150/160 VMC (542022)</t>
  </si>
  <si>
    <t>19,08 € HT</t>
  </si>
  <si>
    <t>23,12 € HT</t>
  </si>
  <si>
    <t>16,75 € HT</t>
  </si>
  <si>
    <t>3883238 - Coude 90°Ubiflux D160 (188225)</t>
  </si>
  <si>
    <t>3495372 - Clamp tube HR 160 mm (188255)</t>
  </si>
  <si>
    <t>3883237 - Coude 45 °Ubiflux D160 (188224)</t>
  </si>
  <si>
    <t>3883239 - Tuyau Ubiflux 1m D160 (188211)</t>
  </si>
  <si>
    <t>3883240 - Tuyau Ubiflux 2m D160 (10188210)</t>
  </si>
  <si>
    <t>3925541 - Kit ballon thermodynamique (188850)</t>
  </si>
  <si>
    <t>258,96 € HT</t>
  </si>
  <si>
    <t>Pour 1 KW consommé le thermodynamique produit le taux du COP</t>
  </si>
  <si>
    <t>Chauffe Eau Thermodynamique</t>
  </si>
  <si>
    <t>Consommation journalière</t>
  </si>
  <si>
    <t>Stéatite</t>
  </si>
  <si>
    <t>Blindé</t>
  </si>
  <si>
    <t>Marque</t>
  </si>
  <si>
    <t>CE Altech 300 L</t>
  </si>
  <si>
    <t>CE Altech 200L</t>
  </si>
  <si>
    <t>CE Thermor 200 L</t>
  </si>
  <si>
    <t>CE Thermor 300 L</t>
  </si>
  <si>
    <t>CE De Dietrich 300 L</t>
  </si>
  <si>
    <t>CE De Dietrich 200 L</t>
  </si>
  <si>
    <t>Terminal mural horizontal grille Ø 160 inox (888005)</t>
  </si>
  <si>
    <t>1721,25 € HT</t>
  </si>
  <si>
    <t>1656,52 € HT</t>
  </si>
  <si>
    <t>1815,01 € HT</t>
  </si>
  <si>
    <t>1875,09 € HT</t>
  </si>
  <si>
    <t>2076,40 € HT</t>
  </si>
  <si>
    <t>2184,71 € HT</t>
  </si>
  <si>
    <t>1617,86 € HT</t>
  </si>
  <si>
    <t>1883,14 € HT</t>
  </si>
  <si>
    <t>266,25 € HT</t>
  </si>
  <si>
    <t>203,75 € HT</t>
  </si>
  <si>
    <t>273,75 € HT</t>
  </si>
  <si>
    <t>232,50 € HT</t>
  </si>
  <si>
    <t>231,25 € HT</t>
  </si>
  <si>
    <t>273,25 € HT</t>
  </si>
  <si>
    <t>92,15 € HT</t>
  </si>
  <si>
    <t>572,23 € HT</t>
  </si>
  <si>
    <t>439,96 € HT</t>
  </si>
  <si>
    <t>453,57 € HT</t>
  </si>
  <si>
    <t>557,24 € HT</t>
  </si>
  <si>
    <t>439,84 € HT</t>
  </si>
  <si>
    <t>541,30 € HT</t>
  </si>
  <si>
    <t>10 € : Groupe de sécurité et siphon de groupe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</si>
</sst>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&quot;  ans&quot;"/>
    <numFmt numFmtId="165" formatCode="0.000&quot;  W.h/°&quot;"/>
    <numFmt numFmtId="166" formatCode="0&quot; °&quot;"/>
    <numFmt numFmtId="167" formatCode="0&quot; l&quot;"/>
    <numFmt numFmtId="168" formatCode="0&quot; m3&quot;"/>
    <numFmt numFmtId="169" formatCode="0.000&quot; €/KWh&quot;"/>
    <numFmt numFmtId="170" formatCode="0&quot; ans&quot;"/>
    <numFmt numFmtId="171" formatCode="0.000&quot;  KW h&quot;"/>
    <numFmt numFmtId="172" formatCode="&quot; Soit&quot;\ 0&quot; % d'économie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977"/>
        <bgColor indexed="64"/>
      </patternFill>
    </fill>
    <fill>
      <patternFill patternType="solid">
        <fgColor rgb="FF083B90"/>
        <bgColor indexed="64"/>
      </patternFill>
    </fill>
    <fill>
      <patternFill patternType="solid">
        <fgColor rgb="FFDC0714"/>
        <bgColor indexed="64"/>
      </patternFill>
    </fill>
    <fill>
      <patternFill patternType="solid">
        <fgColor rgb="FF853C9D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9" fontId="0" fillId="0" borderId="0" xfId="2" applyFont="1"/>
    <xf numFmtId="0" fontId="4" fillId="2" borderId="0" xfId="0" applyFont="1" applyFill="1"/>
    <xf numFmtId="0" fontId="5" fillId="2" borderId="0" xfId="0" applyFont="1" applyFill="1"/>
    <xf numFmtId="0" fontId="0" fillId="2" borderId="0" xfId="0" applyFill="1"/>
    <xf numFmtId="0" fontId="5" fillId="0" borderId="0" xfId="0" applyFont="1" applyFill="1"/>
    <xf numFmtId="0" fontId="5" fillId="0" borderId="0" xfId="0" applyFont="1" applyFill="1" applyBorder="1"/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5" borderId="4" xfId="0" applyFont="1" applyFill="1" applyBorder="1"/>
    <xf numFmtId="0" fontId="3" fillId="5" borderId="0" xfId="0" applyFont="1" applyFill="1" applyBorder="1" applyAlignment="1">
      <alignment horizontal="right"/>
    </xf>
    <xf numFmtId="0" fontId="3" fillId="4" borderId="3" xfId="0" applyFont="1" applyFill="1" applyBorder="1"/>
    <xf numFmtId="0" fontId="3" fillId="4" borderId="0" xfId="0" applyFont="1" applyFill="1" applyBorder="1" applyAlignment="1">
      <alignment horizontal="right"/>
    </xf>
    <xf numFmtId="166" fontId="3" fillId="4" borderId="0" xfId="0" applyNumberFormat="1" applyFont="1" applyFill="1" applyBorder="1" applyAlignment="1">
      <alignment horizontal="center"/>
    </xf>
    <xf numFmtId="166" fontId="3" fillId="5" borderId="0" xfId="0" applyNumberFormat="1" applyFont="1" applyFill="1" applyBorder="1" applyAlignment="1">
      <alignment horizontal="center"/>
    </xf>
    <xf numFmtId="0" fontId="3" fillId="4" borderId="0" xfId="0" applyFont="1" applyFill="1" applyAlignment="1">
      <alignment horizontal="right"/>
    </xf>
    <xf numFmtId="0" fontId="6" fillId="5" borderId="3" xfId="0" applyFont="1" applyFill="1" applyBorder="1"/>
    <xf numFmtId="0" fontId="6" fillId="5" borderId="5" xfId="0" applyFon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3" fillId="6" borderId="0" xfId="0" applyFont="1" applyFill="1" applyAlignment="1">
      <alignment horizontal="right"/>
    </xf>
    <xf numFmtId="0" fontId="3" fillId="6" borderId="0" xfId="0" applyFont="1" applyFill="1" applyAlignment="1">
      <alignment horizontal="center"/>
    </xf>
    <xf numFmtId="0" fontId="3" fillId="5" borderId="0" xfId="0" applyFont="1" applyFill="1" applyBorder="1" applyAlignment="1">
      <alignment horizontal="center"/>
    </xf>
    <xf numFmtId="44" fontId="7" fillId="2" borderId="6" xfId="1" applyFont="1" applyFill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3" fillId="3" borderId="0" xfId="0" applyFont="1" applyFill="1"/>
    <xf numFmtId="0" fontId="3" fillId="0" borderId="0" xfId="0" applyFont="1"/>
    <xf numFmtId="44" fontId="3" fillId="0" borderId="0" xfId="0" applyNumberFormat="1" applyFont="1"/>
    <xf numFmtId="170" fontId="6" fillId="5" borderId="3" xfId="0" applyNumberFormat="1" applyFont="1" applyFill="1" applyBorder="1" applyAlignment="1">
      <alignment horizontal="center" wrapText="1"/>
    </xf>
    <xf numFmtId="0" fontId="10" fillId="0" borderId="0" xfId="0" applyFont="1"/>
    <xf numFmtId="0" fontId="10" fillId="2" borderId="0" xfId="0" applyFont="1" applyFill="1"/>
    <xf numFmtId="44" fontId="10" fillId="0" borderId="0" xfId="0" applyNumberFormat="1" applyFont="1"/>
    <xf numFmtId="164" fontId="10" fillId="0" borderId="0" xfId="0" applyNumberFormat="1" applyFont="1"/>
    <xf numFmtId="165" fontId="10" fillId="0" borderId="0" xfId="0" applyNumberFormat="1" applyFont="1"/>
    <xf numFmtId="0" fontId="10" fillId="0" borderId="0" xfId="0" applyFont="1" applyAlignment="1">
      <alignment horizontal="left"/>
    </xf>
    <xf numFmtId="167" fontId="10" fillId="0" borderId="0" xfId="0" applyNumberFormat="1" applyFont="1" applyAlignment="1">
      <alignment horizontal="left"/>
    </xf>
    <xf numFmtId="0" fontId="0" fillId="0" borderId="0" xfId="0" applyAlignment="1"/>
    <xf numFmtId="0" fontId="0" fillId="0" borderId="12" xfId="0" applyBorder="1"/>
    <xf numFmtId="0" fontId="0" fillId="0" borderId="12" xfId="0" applyFill="1" applyBorder="1"/>
    <xf numFmtId="0" fontId="0" fillId="0" borderId="0" xfId="0" applyAlignment="1">
      <alignment horizontal="center" vertical="center"/>
    </xf>
    <xf numFmtId="44" fontId="3" fillId="4" borderId="3" xfId="1" applyFont="1" applyFill="1" applyBorder="1" applyAlignment="1">
      <alignment horizontal="center" vertical="center"/>
    </xf>
    <xf numFmtId="44" fontId="3" fillId="4" borderId="1" xfId="1" applyFont="1" applyFill="1" applyBorder="1" applyAlignment="1">
      <alignment horizontal="center" vertical="center"/>
    </xf>
    <xf numFmtId="44" fontId="3" fillId="5" borderId="2" xfId="1" applyFont="1" applyFill="1" applyBorder="1" applyAlignment="1">
      <alignment horizontal="center" vertical="center"/>
    </xf>
    <xf numFmtId="44" fontId="3" fillId="5" borderId="0" xfId="1" applyFont="1" applyFill="1" applyAlignment="1">
      <alignment horizontal="center" vertical="center"/>
    </xf>
    <xf numFmtId="168" fontId="3" fillId="4" borderId="0" xfId="0" applyNumberFormat="1" applyFont="1" applyFill="1" applyAlignment="1">
      <alignment horizontal="center" vertical="center"/>
    </xf>
    <xf numFmtId="171" fontId="3" fillId="3" borderId="0" xfId="0" applyNumberFormat="1" applyFont="1" applyFill="1" applyAlignment="1">
      <alignment horizontal="center" vertical="center"/>
    </xf>
    <xf numFmtId="44" fontId="2" fillId="5" borderId="0" xfId="0" applyNumberFormat="1" applyFont="1" applyFill="1" applyAlignment="1">
      <alignment horizontal="center" vertical="center"/>
    </xf>
    <xf numFmtId="169" fontId="3" fillId="4" borderId="0" xfId="1" applyNumberFormat="1" applyFont="1" applyFill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4" fillId="6" borderId="0" xfId="0" applyFont="1" applyFill="1" applyAlignment="1">
      <alignment horizontal="center"/>
    </xf>
    <xf numFmtId="0" fontId="9" fillId="0" borderId="0" xfId="3" applyFont="1" applyAlignment="1"/>
    <xf numFmtId="0" fontId="11" fillId="0" borderId="9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1" xfId="0" applyFont="1" applyBorder="1" applyAlignment="1">
      <alignment horizontal="center"/>
    </xf>
    <xf numFmtId="172" fontId="7" fillId="0" borderId="9" xfId="4" applyNumberFormat="1" applyFont="1" applyBorder="1" applyAlignment="1">
      <alignment horizontal="center"/>
    </xf>
    <xf numFmtId="172" fontId="7" fillId="0" borderId="10" xfId="4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/>
    </xf>
  </cellXfs>
  <cellStyles count="5">
    <cellStyle name="Lien hypertexte" xfId="3" builtinId="8"/>
    <cellStyle name="Milliers" xfId="4" builtinId="3"/>
    <cellStyle name="Monétaire" xfId="1" builtinId="4"/>
    <cellStyle name="Normal" xfId="0" builtinId="0"/>
    <cellStyle name="Pourcentage" xfId="2" builtinId="5"/>
  </cellStyles>
  <dxfs count="0"/>
  <tableStyles count="0" defaultTableStyle="TableStyleMedium9" defaultPivotStyle="PivotStyleLight16"/>
  <colors>
    <mruColors>
      <color rgb="FF007977"/>
      <color rgb="FF083B90"/>
      <color rgb="FFDC0714"/>
      <color rgb="FF853C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924794175695"/>
          <c:y val="2.6960508917784398E-2"/>
          <c:w val="0.775465696510796"/>
          <c:h val="0.84027336902696648"/>
        </c:manualLayout>
      </c:layout>
      <c:scatterChart>
        <c:scatterStyle val="smoothMarker"/>
        <c:varyColors val="0"/>
        <c:ser>
          <c:idx val="0"/>
          <c:order val="0"/>
          <c:spPr>
            <a:ln w="57150">
              <a:solidFill>
                <a:srgbClr val="083B90"/>
              </a:solidFill>
            </a:ln>
          </c:spPr>
          <c:marker>
            <c:symbol val="none"/>
          </c:marker>
          <c:xVal>
            <c:numRef>
              <c:f>Comparateur!$M$7:$AB$7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xVal>
          <c:yVal>
            <c:numRef>
              <c:f>Comparateur!$M$8:$AB$8</c:f>
              <c:numCache>
                <c:formatCode>_("€"* #,##0.00_);_("€"* \(#,##0.00\);_("€"* "-"??_);_(@_)</c:formatCode>
                <c:ptCount val="16"/>
                <c:pt idx="0">
                  <c:v>1102</c:v>
                </c:pt>
                <c:pt idx="1">
                  <c:v>2208.215866</c:v>
                </c:pt>
                <c:pt idx="2">
                  <c:v>3314.431732</c:v>
                </c:pt>
                <c:pt idx="3">
                  <c:v>4420.6475979999996</c:v>
                </c:pt>
                <c:pt idx="4">
                  <c:v>5526.863464</c:v>
                </c:pt>
                <c:pt idx="5">
                  <c:v>6633.0793300000005</c:v>
                </c:pt>
                <c:pt idx="6">
                  <c:v>7739.2951960000009</c:v>
                </c:pt>
                <c:pt idx="7">
                  <c:v>8845.5110620000014</c:v>
                </c:pt>
                <c:pt idx="8">
                  <c:v>9951.7269280000019</c:v>
                </c:pt>
                <c:pt idx="9">
                  <c:v>11057.942794000002</c:v>
                </c:pt>
                <c:pt idx="10">
                  <c:v>12164.158660000003</c:v>
                </c:pt>
                <c:pt idx="11">
                  <c:v>13270.374526000003</c:v>
                </c:pt>
                <c:pt idx="12">
                  <c:v>14376.590392000004</c:v>
                </c:pt>
                <c:pt idx="13">
                  <c:v>15482.806258000004</c:v>
                </c:pt>
                <c:pt idx="14">
                  <c:v>16589.022124000003</c:v>
                </c:pt>
                <c:pt idx="15">
                  <c:v>17695.237990000001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D3D-4500-8566-620E39D0BA84}"/>
            </c:ext>
          </c:extLst>
        </c:ser>
        <c:ser>
          <c:idx val="1"/>
          <c:order val="1"/>
          <c:spPr>
            <a:ln w="57150">
              <a:solidFill>
                <a:srgbClr val="DC0714"/>
              </a:solidFill>
            </a:ln>
          </c:spPr>
          <c:marker>
            <c:symbol val="none"/>
          </c:marker>
          <c:xVal>
            <c:numRef>
              <c:f>Comparateur!$M$7:$AB$7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xVal>
          <c:yVal>
            <c:numRef>
              <c:f>Comparateur!$M$9:$AB$9</c:f>
              <c:numCache>
                <c:formatCode>_("€"* #,##0.00_);_("€"* \(#,##0.00\);_("€"* "-"??_);_(@_)</c:formatCode>
                <c:ptCount val="16"/>
                <c:pt idx="0">
                  <c:v>5702</c:v>
                </c:pt>
                <c:pt idx="1">
                  <c:v>6025.4549315789473</c:v>
                </c:pt>
                <c:pt idx="2">
                  <c:v>6348.9098631578945</c:v>
                </c:pt>
                <c:pt idx="3">
                  <c:v>6672.3647947368418</c:v>
                </c:pt>
                <c:pt idx="4">
                  <c:v>6995.819726315789</c:v>
                </c:pt>
                <c:pt idx="5">
                  <c:v>7319.2746578947363</c:v>
                </c:pt>
                <c:pt idx="6">
                  <c:v>7642.7295894736835</c:v>
                </c:pt>
                <c:pt idx="7">
                  <c:v>7966.1845210526308</c:v>
                </c:pt>
                <c:pt idx="8">
                  <c:v>8289.639452631578</c:v>
                </c:pt>
                <c:pt idx="9">
                  <c:v>8613.0943842105262</c:v>
                </c:pt>
                <c:pt idx="10">
                  <c:v>8936.5493157894743</c:v>
                </c:pt>
                <c:pt idx="11">
                  <c:v>9260.0042473684225</c:v>
                </c:pt>
                <c:pt idx="12">
                  <c:v>9583.4591789473707</c:v>
                </c:pt>
                <c:pt idx="13">
                  <c:v>9906.9141105263188</c:v>
                </c:pt>
                <c:pt idx="14">
                  <c:v>10230.369042105267</c:v>
                </c:pt>
                <c:pt idx="15">
                  <c:v>10553.823973684215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D3D-4500-8566-620E39D0BA84}"/>
            </c:ext>
          </c:extLst>
        </c:ser>
        <c:ser>
          <c:idx val="2"/>
          <c:order val="2"/>
          <c:tx>
            <c:v>pointillets</c:v>
          </c:tx>
          <c:spPr>
            <a:ln w="19050">
              <a:solidFill>
                <a:schemeClr val="tx2">
                  <a:lumMod val="50000"/>
                </a:schemeClr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3D-4500-8566-620E39D0BA84}"/>
                </c:ext>
              </c:extLst>
            </c:dLbl>
            <c:dLbl>
              <c:idx val="1"/>
              <c:spPr>
                <a:solidFill>
                  <a:srgbClr val="007977"/>
                </a:solidFill>
                <a:ln>
                  <a:solidFill>
                    <a:srgbClr val="007977"/>
                  </a:solidFill>
                </a:ln>
              </c:spPr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fr-FR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D3D-4500-8566-620E39D0BA84}"/>
                </c:ext>
              </c:extLst>
            </c:dLbl>
            <c:spPr>
              <a:solidFill>
                <a:schemeClr val="accent6">
                  <a:lumMod val="75000"/>
                </a:schemeClr>
              </a:solidFill>
              <a:ln>
                <a:solidFill>
                  <a:srgbClr val="083B90"/>
                </a:solidFill>
              </a:ln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Comparateur!$M$10:$N$10</c:f>
              <c:numCache>
                <c:formatCode>0"  ans"</c:formatCode>
                <c:ptCount val="2"/>
                <c:pt idx="0">
                  <c:v>5.8766346118208643</c:v>
                </c:pt>
                <c:pt idx="1">
                  <c:v>5.8766346118208643</c:v>
                </c:pt>
              </c:numCache>
            </c:numRef>
          </c:xVal>
          <c:yVal>
            <c:numRef>
              <c:f>Comparateur!$M$11:$N$11</c:f>
              <c:numCache>
                <c:formatCode>_("€"* #,##0.00_);_("€"* \(#,##0.00\);_("€"* "-"??_);_(@_)</c:formatCode>
                <c:ptCount val="2"/>
                <c:pt idx="0" formatCode="General">
                  <c:v>0</c:v>
                </c:pt>
                <c:pt idx="1">
                  <c:v>1102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D3D-4500-8566-620E39D0B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995200"/>
        <c:axId val="200996736"/>
      </c:scatterChart>
      <c:valAx>
        <c:axId val="20099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0996736"/>
        <c:crosses val="autoZero"/>
        <c:crossBetween val="midCat"/>
      </c:valAx>
      <c:valAx>
        <c:axId val="200996736"/>
        <c:scaling>
          <c:orientation val="minMax"/>
        </c:scaling>
        <c:delete val="0"/>
        <c:axPos val="l"/>
        <c:majorGridlines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crossAx val="200995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Spin" dx="16" fmlaLink="$C$9" max="30000" page="10" val="15"/>
</file>

<file path=xl/ctrlProps/ctrlProp2.xml><?xml version="1.0" encoding="utf-8"?>
<formControlPr xmlns="http://schemas.microsoft.com/office/spreadsheetml/2009/9/main" objectType="Spin" dx="16" fmlaLink="$C$10" max="30000" page="10" val="75"/>
</file>

<file path=xl/ctrlProps/ctrlProp3.xml><?xml version="1.0" encoding="utf-8"?>
<formControlPr xmlns="http://schemas.microsoft.com/office/spreadsheetml/2009/9/main" objectType="Spin" dx="16" fmlaLink="$C$13" max="30000" page="10" val="4"/>
</file>

<file path=xl/ctrlProps/ctrlProp4.xml><?xml version="1.0" encoding="utf-8"?>
<formControlPr xmlns="http://schemas.microsoft.com/office/spreadsheetml/2009/9/main" objectType="Drop" dropStyle="combo" dx="16" fmlaLink="$P$17" fmlaRange="$P$15:$P$16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10" Type="http://schemas.microsoft.com/office/2007/relationships/hdphoto" Target="../media/hdphoto1.wdp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282048</xdr:colOff>
      <xdr:row>3</xdr:row>
      <xdr:rowOff>329647</xdr:rowOff>
    </xdr:from>
    <xdr:to>
      <xdr:col>10</xdr:col>
      <xdr:colOff>809334</xdr:colOff>
      <xdr:row>18</xdr:row>
      <xdr:rowOff>222557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762000</xdr:colOff>
          <xdr:row>8</xdr:row>
          <xdr:rowOff>0</xdr:rowOff>
        </xdr:from>
        <xdr:to>
          <xdr:col>2</xdr:col>
          <xdr:colOff>922020</xdr:colOff>
          <xdr:row>9</xdr:row>
          <xdr:rowOff>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762000</xdr:colOff>
          <xdr:row>9</xdr:row>
          <xdr:rowOff>22860</xdr:rowOff>
        </xdr:from>
        <xdr:to>
          <xdr:col>2</xdr:col>
          <xdr:colOff>922020</xdr:colOff>
          <xdr:row>10</xdr:row>
          <xdr:rowOff>22860</xdr:rowOff>
        </xdr:to>
        <xdr:sp macro="" textlink="">
          <xdr:nvSpPr>
            <xdr:cNvPr id="1026" name="Spinne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769620</xdr:colOff>
          <xdr:row>12</xdr:row>
          <xdr:rowOff>7620</xdr:rowOff>
        </xdr:from>
        <xdr:to>
          <xdr:col>2</xdr:col>
          <xdr:colOff>937260</xdr:colOff>
          <xdr:row>13</xdr:row>
          <xdr:rowOff>7620</xdr:rowOff>
        </xdr:to>
        <xdr:sp macro="" textlink="">
          <xdr:nvSpPr>
            <xdr:cNvPr id="1028" name="Spinner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10</xdr:row>
          <xdr:rowOff>182880</xdr:rowOff>
        </xdr:from>
        <xdr:to>
          <xdr:col>3</xdr:col>
          <xdr:colOff>0</xdr:colOff>
          <xdr:row>12</xdr:row>
          <xdr:rowOff>7620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68747</xdr:colOff>
      <xdr:row>0</xdr:row>
      <xdr:rowOff>133350</xdr:rowOff>
    </xdr:from>
    <xdr:to>
      <xdr:col>9</xdr:col>
      <xdr:colOff>554521</xdr:colOff>
      <xdr:row>3</xdr:row>
      <xdr:rowOff>281195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2225" y="133350"/>
          <a:ext cx="2877792" cy="810454"/>
        </a:xfrm>
        <a:prstGeom prst="rect">
          <a:avLst/>
        </a:prstGeom>
      </xdr:spPr>
    </xdr:pic>
    <xdr:clientData/>
  </xdr:twoCellAnchor>
  <xdr:twoCellAnchor editAs="oneCell">
    <xdr:from>
      <xdr:col>9</xdr:col>
      <xdr:colOff>723487</xdr:colOff>
      <xdr:row>0</xdr:row>
      <xdr:rowOff>96906</xdr:rowOff>
    </xdr:from>
    <xdr:to>
      <xdr:col>10</xdr:col>
      <xdr:colOff>796468</xdr:colOff>
      <xdr:row>3</xdr:row>
      <xdr:rowOff>298218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78983" y="96906"/>
          <a:ext cx="868111" cy="8639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472441</xdr:colOff>
      <xdr:row>1</xdr:row>
      <xdr:rowOff>7620</xdr:rowOff>
    </xdr:from>
    <xdr:to>
      <xdr:col>4</xdr:col>
      <xdr:colOff>457200</xdr:colOff>
      <xdr:row>3</xdr:row>
      <xdr:rowOff>136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1" y="236220"/>
          <a:ext cx="2362199" cy="365896"/>
        </a:xfrm>
        <a:prstGeom prst="rect">
          <a:avLst/>
        </a:prstGeom>
      </xdr:spPr>
    </xdr:pic>
    <xdr:clientData/>
  </xdr:twoCellAnchor>
  <xdr:twoCellAnchor editAs="oneCell">
    <xdr:from>
      <xdr:col>5</xdr:col>
      <xdr:colOff>464820</xdr:colOff>
      <xdr:row>1</xdr:row>
      <xdr:rowOff>7621</xdr:rowOff>
    </xdr:from>
    <xdr:to>
      <xdr:col>8</xdr:col>
      <xdr:colOff>464820</xdr:colOff>
      <xdr:row>3</xdr:row>
      <xdr:rowOff>1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34100" y="236221"/>
          <a:ext cx="2377440" cy="3733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472441</xdr:colOff>
      <xdr:row>1</xdr:row>
      <xdr:rowOff>7620</xdr:rowOff>
    </xdr:from>
    <xdr:to>
      <xdr:col>4</xdr:col>
      <xdr:colOff>457200</xdr:colOff>
      <xdr:row>3</xdr:row>
      <xdr:rowOff>136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1" y="236220"/>
          <a:ext cx="2362199" cy="365896"/>
        </a:xfrm>
        <a:prstGeom prst="rect">
          <a:avLst/>
        </a:prstGeom>
      </xdr:spPr>
    </xdr:pic>
    <xdr:clientData/>
  </xdr:twoCellAnchor>
  <xdr:twoCellAnchor editAs="oneCell">
    <xdr:from>
      <xdr:col>5</xdr:col>
      <xdr:colOff>464820</xdr:colOff>
      <xdr:row>1</xdr:row>
      <xdr:rowOff>7621</xdr:rowOff>
    </xdr:from>
    <xdr:to>
      <xdr:col>8</xdr:col>
      <xdr:colOff>464820</xdr:colOff>
      <xdr:row>3</xdr:row>
      <xdr:rowOff>1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34100" y="236221"/>
          <a:ext cx="2377440" cy="3733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2</xdr:row>
      <xdr:rowOff>9525</xdr:rowOff>
    </xdr:from>
    <xdr:to>
      <xdr:col>2</xdr:col>
      <xdr:colOff>752475</xdr:colOff>
      <xdr:row>6</xdr:row>
      <xdr:rowOff>181433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1" y="400050"/>
          <a:ext cx="1495424" cy="93581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8</xdr:row>
      <xdr:rowOff>19050</xdr:rowOff>
    </xdr:from>
    <xdr:to>
      <xdr:col>2</xdr:col>
      <xdr:colOff>752475</xdr:colOff>
      <xdr:row>13</xdr:row>
      <xdr:rowOff>5716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" y="1571625"/>
          <a:ext cx="1495425" cy="933451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14</xdr:row>
      <xdr:rowOff>9525</xdr:rowOff>
    </xdr:from>
    <xdr:to>
      <xdr:col>2</xdr:col>
      <xdr:colOff>752475</xdr:colOff>
      <xdr:row>19</xdr:row>
      <xdr:rowOff>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1525" y="2724150"/>
          <a:ext cx="150495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20</xdr:row>
      <xdr:rowOff>19051</xdr:rowOff>
    </xdr:from>
    <xdr:to>
      <xdr:col>3</xdr:col>
      <xdr:colOff>0</xdr:colOff>
      <xdr:row>25</xdr:row>
      <xdr:rowOff>5716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1526" y="3886201"/>
          <a:ext cx="1514474" cy="93345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28574</xdr:colOff>
      <xdr:row>2</xdr:row>
      <xdr:rowOff>0</xdr:rowOff>
    </xdr:from>
    <xdr:to>
      <xdr:col>10</xdr:col>
      <xdr:colOff>761999</xdr:colOff>
      <xdr:row>7</xdr:row>
      <xdr:rowOff>5714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86574" y="390525"/>
          <a:ext cx="1495425" cy="952499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8</xdr:row>
      <xdr:rowOff>19050</xdr:rowOff>
    </xdr:from>
    <xdr:to>
      <xdr:col>10</xdr:col>
      <xdr:colOff>752475</xdr:colOff>
      <xdr:row>12</xdr:row>
      <xdr:rowOff>179070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86575" y="1571625"/>
          <a:ext cx="1485900" cy="923925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14</xdr:row>
      <xdr:rowOff>9525</xdr:rowOff>
    </xdr:from>
    <xdr:to>
      <xdr:col>10</xdr:col>
      <xdr:colOff>752475</xdr:colOff>
      <xdr:row>18</xdr:row>
      <xdr:rowOff>161925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86575" y="2724150"/>
          <a:ext cx="1485900" cy="923925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20</xdr:row>
      <xdr:rowOff>19049</xdr:rowOff>
    </xdr:from>
    <xdr:to>
      <xdr:col>10</xdr:col>
      <xdr:colOff>742950</xdr:colOff>
      <xdr:row>25</xdr:row>
      <xdr:rowOff>17145</xdr:rowOff>
    </xdr:to>
    <xdr:pic>
      <xdr:nvPicPr>
        <xdr:cNvPr id="9" name="Image 8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5001" t="14215" r="8739" b="10649"/>
        <a:stretch/>
      </xdr:blipFill>
      <xdr:spPr>
        <a:xfrm>
          <a:off x="6877050" y="3895724"/>
          <a:ext cx="1485900" cy="952501"/>
        </a:xfrm>
        <a:prstGeom prst="rect">
          <a:avLst/>
        </a:prstGeom>
      </xdr:spPr>
    </xdr:pic>
    <xdr:clientData/>
  </xdr:twoCellAnchor>
  <xdr:twoCellAnchor editAs="oneCell">
    <xdr:from>
      <xdr:col>12</xdr:col>
      <xdr:colOff>409575</xdr:colOff>
      <xdr:row>24</xdr:row>
      <xdr:rowOff>7699</xdr:rowOff>
    </xdr:from>
    <xdr:to>
      <xdr:col>15</xdr:col>
      <xdr:colOff>361950</xdr:colOff>
      <xdr:row>35</xdr:row>
      <xdr:rowOff>173355</xdr:rowOff>
    </xdr:to>
    <xdr:pic>
      <xdr:nvPicPr>
        <xdr:cNvPr id="10" name="Image 9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174" t="3357"/>
        <a:stretch/>
      </xdr:blipFill>
      <xdr:spPr>
        <a:xfrm>
          <a:off x="9919335" y="4526359"/>
          <a:ext cx="2329815" cy="21925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15240</xdr:rowOff>
    </xdr:from>
    <xdr:to>
      <xdr:col>3</xdr:col>
      <xdr:colOff>7620</xdr:colOff>
      <xdr:row>30</xdr:row>
      <xdr:rowOff>175260</xdr:rowOff>
    </xdr:to>
    <xdr:pic>
      <xdr:nvPicPr>
        <xdr:cNvPr id="1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1651" b="99057" l="1667" r="97500">
                      <a14:backgroundMark x1="86667" y1="15094" x2="97083" y2="32075"/>
                      <a14:backgroundMark x1="91667" y1="30896" x2="96250" y2="41745"/>
                      <a14:backgroundMark x1="86250" y1="16509" x2="65833" y2="1415"/>
                      <a14:backgroundMark x1="66250" y1="2830" x2="60000" y2="1651"/>
                      <a14:backgroundMark x1="60000" y1="1651" x2="57500" y2="1651"/>
                      <a14:backgroundMark x1="93750" y1="36321" x2="96250" y2="65094"/>
                      <a14:backgroundMark x1="95417" y1="63915" x2="90833" y2="80660"/>
                      <a14:backgroundMark x1="93333" y1="65802" x2="95000" y2="56840"/>
                      <a14:backgroundMark x1="90833" y1="29481" x2="93333" y2="38915"/>
                      <a14:backgroundMark x1="68750" y1="98585" x2="78333" y2="94340"/>
                      <a14:backgroundMark x1="78333" y1="94340" x2="84583" y2="88915"/>
                      <a14:backgroundMark x1="84583" y1="88915" x2="89583" y2="7948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4899660"/>
          <a:ext cx="159258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ossette.fr/eau-chaude-sanitaire/x2418R6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B2:AI54"/>
  <sheetViews>
    <sheetView showGridLines="0" showRowColHeaders="0" zoomScale="145" zoomScaleNormal="145" workbookViewId="0">
      <selection activeCell="C9" sqref="C9"/>
    </sheetView>
  </sheetViews>
  <sheetFormatPr baseColWidth="10" defaultRowHeight="14.4" x14ac:dyDescent="0.3"/>
  <cols>
    <col min="1" max="1" width="2.44140625" customWidth="1"/>
    <col min="2" max="2" width="30.88671875" customWidth="1"/>
    <col min="3" max="3" width="17.109375" customWidth="1"/>
    <col min="4" max="4" width="18.109375" customWidth="1"/>
    <col min="5" max="5" width="3.33203125" customWidth="1"/>
    <col min="6" max="6" width="15.109375" customWidth="1"/>
    <col min="8" max="8" width="11.6640625" customWidth="1"/>
    <col min="11" max="11" width="12.109375" customWidth="1"/>
    <col min="12" max="12" width="54.33203125" customWidth="1"/>
    <col min="13" max="14" width="12.109375" customWidth="1"/>
  </cols>
  <sheetData>
    <row r="2" spans="2:35" ht="31.2" x14ac:dyDescent="0.6">
      <c r="B2" s="52" t="s">
        <v>7</v>
      </c>
      <c r="C2" s="52"/>
      <c r="D2" s="52"/>
      <c r="E2" s="52"/>
      <c r="F2" s="52"/>
      <c r="G2" s="5"/>
      <c r="H2" s="5"/>
      <c r="I2" s="6"/>
      <c r="J2" s="6"/>
      <c r="K2" s="6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2:35" s="4" customFormat="1" ht="6" customHeight="1" x14ac:dyDescent="0.5">
      <c r="B3" s="2"/>
      <c r="C3" s="3"/>
      <c r="D3" s="3"/>
      <c r="E3" s="3"/>
      <c r="F3" s="3"/>
      <c r="G3" s="3"/>
      <c r="H3" s="3"/>
      <c r="I3" s="3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2:35" ht="28.8" x14ac:dyDescent="0.3">
      <c r="C4" s="7" t="s">
        <v>0</v>
      </c>
      <c r="D4" s="8" t="s">
        <v>1</v>
      </c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spans="2:35" x14ac:dyDescent="0.3">
      <c r="B5" s="11" t="s">
        <v>15</v>
      </c>
      <c r="C5" s="42">
        <v>1102</v>
      </c>
      <c r="D5" s="43">
        <f>D16</f>
        <v>1106.215866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2:35" ht="15" thickBot="1" x14ac:dyDescent="0.35">
      <c r="B6" s="9" t="s">
        <v>110</v>
      </c>
      <c r="C6" s="44">
        <v>5702</v>
      </c>
      <c r="D6" s="45">
        <f>D5/C7</f>
        <v>323.45493157894737</v>
      </c>
      <c r="L6" s="28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28"/>
      <c r="AD6" s="28"/>
      <c r="AE6" s="28"/>
      <c r="AF6" s="28"/>
      <c r="AG6" s="28"/>
      <c r="AH6" s="28"/>
      <c r="AI6" s="28"/>
    </row>
    <row r="7" spans="2:35" ht="15" thickBot="1" x14ac:dyDescent="0.35">
      <c r="B7" s="21" t="s">
        <v>17</v>
      </c>
      <c r="C7" s="21">
        <v>3.42</v>
      </c>
      <c r="D7" s="22">
        <f>D5-D6</f>
        <v>782.76093442105264</v>
      </c>
      <c r="E7" s="25" t="s">
        <v>13</v>
      </c>
      <c r="F7" s="26"/>
      <c r="L7" s="28"/>
      <c r="M7" s="31">
        <v>0</v>
      </c>
      <c r="N7" s="31">
        <v>1</v>
      </c>
      <c r="O7" s="31">
        <v>2</v>
      </c>
      <c r="P7" s="31">
        <v>3</v>
      </c>
      <c r="Q7" s="31">
        <v>4</v>
      </c>
      <c r="R7" s="31">
        <v>5</v>
      </c>
      <c r="S7" s="31">
        <v>6</v>
      </c>
      <c r="T7" s="31">
        <v>7</v>
      </c>
      <c r="U7" s="31">
        <v>8</v>
      </c>
      <c r="V7" s="31">
        <v>9</v>
      </c>
      <c r="W7" s="31">
        <v>10</v>
      </c>
      <c r="X7" s="31">
        <v>11</v>
      </c>
      <c r="Y7" s="31">
        <v>12</v>
      </c>
      <c r="Z7" s="31">
        <v>13</v>
      </c>
      <c r="AA7" s="31">
        <v>14</v>
      </c>
      <c r="AB7" s="31">
        <v>15</v>
      </c>
      <c r="AC7" s="28">
        <v>16</v>
      </c>
      <c r="AD7" s="28">
        <v>17</v>
      </c>
      <c r="AE7" s="28">
        <v>18</v>
      </c>
      <c r="AF7" s="28">
        <v>19</v>
      </c>
      <c r="AG7" s="28">
        <v>20</v>
      </c>
      <c r="AH7" s="28"/>
      <c r="AI7" s="28"/>
    </row>
    <row r="8" spans="2:35" ht="15" thickBot="1" x14ac:dyDescent="0.35">
      <c r="B8" s="57" t="s">
        <v>109</v>
      </c>
      <c r="C8" s="58"/>
      <c r="D8" s="22">
        <f>D7/12</f>
        <v>65.230077868421048</v>
      </c>
      <c r="E8" s="23" t="s">
        <v>14</v>
      </c>
      <c r="F8" s="24"/>
      <c r="L8" s="28"/>
      <c r="M8" s="33">
        <f>C5</f>
        <v>1102</v>
      </c>
      <c r="N8" s="33">
        <f t="shared" ref="N8:AG8" si="0">M8+$D$5</f>
        <v>2208.215866</v>
      </c>
      <c r="O8" s="33">
        <f t="shared" si="0"/>
        <v>3314.431732</v>
      </c>
      <c r="P8" s="33">
        <f t="shared" si="0"/>
        <v>4420.6475979999996</v>
      </c>
      <c r="Q8" s="33">
        <f t="shared" si="0"/>
        <v>5526.863464</v>
      </c>
      <c r="R8" s="33">
        <f t="shared" si="0"/>
        <v>6633.0793300000005</v>
      </c>
      <c r="S8" s="33">
        <f t="shared" si="0"/>
        <v>7739.2951960000009</v>
      </c>
      <c r="T8" s="33">
        <f t="shared" si="0"/>
        <v>8845.5110620000014</v>
      </c>
      <c r="U8" s="33">
        <f t="shared" si="0"/>
        <v>9951.7269280000019</v>
      </c>
      <c r="V8" s="33">
        <f t="shared" si="0"/>
        <v>11057.942794000002</v>
      </c>
      <c r="W8" s="33">
        <f t="shared" si="0"/>
        <v>12164.158660000003</v>
      </c>
      <c r="X8" s="33">
        <f t="shared" si="0"/>
        <v>13270.374526000003</v>
      </c>
      <c r="Y8" s="33">
        <f t="shared" si="0"/>
        <v>14376.590392000004</v>
      </c>
      <c r="Z8" s="33">
        <f t="shared" si="0"/>
        <v>15482.806258000004</v>
      </c>
      <c r="AA8" s="33">
        <f t="shared" si="0"/>
        <v>16589.022124000003</v>
      </c>
      <c r="AB8" s="33">
        <f t="shared" si="0"/>
        <v>17695.237990000001</v>
      </c>
      <c r="AC8" s="29">
        <f t="shared" si="0"/>
        <v>18801.453856</v>
      </c>
      <c r="AD8" s="29">
        <f t="shared" si="0"/>
        <v>19907.669721999999</v>
      </c>
      <c r="AE8" s="29">
        <f t="shared" si="0"/>
        <v>21013.885587999997</v>
      </c>
      <c r="AF8" s="29">
        <f t="shared" si="0"/>
        <v>22120.101453999996</v>
      </c>
      <c r="AG8" s="29">
        <f t="shared" si="0"/>
        <v>23226.317319999995</v>
      </c>
      <c r="AH8" s="28"/>
      <c r="AI8" s="28"/>
    </row>
    <row r="9" spans="2:35" ht="15" thickBot="1" x14ac:dyDescent="0.35">
      <c r="B9" s="12" t="s">
        <v>5</v>
      </c>
      <c r="C9" s="13">
        <v>15</v>
      </c>
      <c r="D9" s="59">
        <f>((D5-D6)/(D5))*100</f>
        <v>70.760233918128662</v>
      </c>
      <c r="E9" s="60"/>
      <c r="L9" s="28"/>
      <c r="M9" s="33">
        <f>C6</f>
        <v>5702</v>
      </c>
      <c r="N9" s="33">
        <f t="shared" ref="N9:AG9" si="1">M9+$D$6</f>
        <v>6025.4549315789473</v>
      </c>
      <c r="O9" s="33">
        <f t="shared" si="1"/>
        <v>6348.9098631578945</v>
      </c>
      <c r="P9" s="33">
        <f t="shared" si="1"/>
        <v>6672.3647947368418</v>
      </c>
      <c r="Q9" s="33">
        <f t="shared" si="1"/>
        <v>6995.819726315789</v>
      </c>
      <c r="R9" s="33">
        <f t="shared" si="1"/>
        <v>7319.2746578947363</v>
      </c>
      <c r="S9" s="33">
        <f t="shared" si="1"/>
        <v>7642.7295894736835</v>
      </c>
      <c r="T9" s="33">
        <f t="shared" si="1"/>
        <v>7966.1845210526308</v>
      </c>
      <c r="U9" s="33">
        <f t="shared" si="1"/>
        <v>8289.639452631578</v>
      </c>
      <c r="V9" s="33">
        <f t="shared" si="1"/>
        <v>8613.0943842105262</v>
      </c>
      <c r="W9" s="33">
        <f t="shared" si="1"/>
        <v>8936.5493157894743</v>
      </c>
      <c r="X9" s="33">
        <f t="shared" si="1"/>
        <v>9260.0042473684225</v>
      </c>
      <c r="Y9" s="33">
        <f t="shared" si="1"/>
        <v>9583.4591789473707</v>
      </c>
      <c r="Z9" s="33">
        <f t="shared" si="1"/>
        <v>9906.9141105263188</v>
      </c>
      <c r="AA9" s="33">
        <f t="shared" si="1"/>
        <v>10230.369042105267</v>
      </c>
      <c r="AB9" s="33">
        <f t="shared" si="1"/>
        <v>10553.823973684215</v>
      </c>
      <c r="AC9" s="29">
        <f t="shared" si="1"/>
        <v>10877.278905263163</v>
      </c>
      <c r="AD9" s="29">
        <f t="shared" si="1"/>
        <v>11200.733836842111</v>
      </c>
      <c r="AE9" s="29">
        <f t="shared" si="1"/>
        <v>11524.18876842106</v>
      </c>
      <c r="AF9" s="29">
        <f t="shared" si="1"/>
        <v>11847.643700000008</v>
      </c>
      <c r="AG9" s="29">
        <f t="shared" si="1"/>
        <v>12171.098631578956</v>
      </c>
      <c r="AH9" s="28"/>
      <c r="AI9" s="28"/>
    </row>
    <row r="10" spans="2:35" x14ac:dyDescent="0.3">
      <c r="B10" s="10" t="s">
        <v>4</v>
      </c>
      <c r="C10" s="14">
        <v>75</v>
      </c>
      <c r="L10" s="28"/>
      <c r="M10" s="34">
        <f>(C6-C5)/(D5-D6)</f>
        <v>5.8766346118208643</v>
      </c>
      <c r="N10" s="34">
        <f>(C6-C5)/(D5-D6)</f>
        <v>5.8766346118208643</v>
      </c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28"/>
      <c r="AD10" s="28"/>
      <c r="AE10" s="28"/>
      <c r="AF10" s="28"/>
      <c r="AG10" s="28"/>
      <c r="AH10" s="28"/>
      <c r="AI10" s="28"/>
    </row>
    <row r="11" spans="2:35" x14ac:dyDescent="0.3">
      <c r="L11" s="28">
        <v>2</v>
      </c>
      <c r="M11" s="31">
        <v>0</v>
      </c>
      <c r="N11" s="33">
        <f>D5*P14+C5</f>
        <v>1102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28"/>
      <c r="AD11" s="28"/>
      <c r="AE11" s="28"/>
      <c r="AF11" s="28"/>
      <c r="AG11" s="28"/>
      <c r="AH11" s="28"/>
      <c r="AI11" s="28"/>
    </row>
    <row r="12" spans="2:35" x14ac:dyDescent="0.3">
      <c r="B12" s="18" t="s">
        <v>111</v>
      </c>
      <c r="C12" s="27"/>
      <c r="L12" s="28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28"/>
      <c r="AD12" s="28"/>
      <c r="AE12" s="28"/>
      <c r="AF12" s="28"/>
      <c r="AG12" s="28"/>
      <c r="AH12" s="28"/>
      <c r="AI12" s="28"/>
    </row>
    <row r="13" spans="2:35" x14ac:dyDescent="0.3">
      <c r="B13" s="19" t="s">
        <v>2</v>
      </c>
      <c r="C13" s="20">
        <v>4</v>
      </c>
      <c r="L13" s="28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28"/>
      <c r="AD13" s="28"/>
      <c r="AE13" s="28"/>
      <c r="AF13" s="28"/>
      <c r="AG13" s="28"/>
      <c r="AH13" s="28"/>
      <c r="AI13" s="28"/>
    </row>
    <row r="14" spans="2:35" x14ac:dyDescent="0.3">
      <c r="B14" s="15" t="s">
        <v>9</v>
      </c>
      <c r="C14" s="46">
        <f>365*P18*C13/1000</f>
        <v>109.5</v>
      </c>
      <c r="L14" s="28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28"/>
      <c r="AD14" s="28"/>
      <c r="AE14" s="28"/>
      <c r="AF14" s="28"/>
      <c r="AG14" s="28"/>
      <c r="AH14" s="28"/>
      <c r="AI14" s="28"/>
    </row>
    <row r="15" spans="2:35" x14ac:dyDescent="0.3">
      <c r="L15" s="28"/>
      <c r="M15" s="35">
        <v>1.1619999999999999</v>
      </c>
      <c r="N15" s="31"/>
      <c r="O15" s="31"/>
      <c r="P15" s="31" t="s">
        <v>10</v>
      </c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28"/>
      <c r="AD15" s="28"/>
      <c r="AE15" s="28"/>
      <c r="AF15" s="28"/>
      <c r="AG15" s="28"/>
      <c r="AH15" s="28"/>
      <c r="AI15" s="28"/>
    </row>
    <row r="16" spans="2:35" x14ac:dyDescent="0.3">
      <c r="B16" s="18" t="s">
        <v>8</v>
      </c>
      <c r="C16" s="47">
        <f>(C10-C9)*1.162*P18*C13*365/1000</f>
        <v>7634.34</v>
      </c>
      <c r="D16" s="48">
        <f>C16*C17</f>
        <v>1106.215866</v>
      </c>
      <c r="L16" s="28"/>
      <c r="M16" s="31"/>
      <c r="N16" s="31"/>
      <c r="O16" s="31"/>
      <c r="P16" s="31" t="s">
        <v>11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28"/>
      <c r="AD16" s="28"/>
      <c r="AE16" s="28"/>
      <c r="AF16" s="28"/>
      <c r="AG16" s="28"/>
      <c r="AH16" s="28"/>
      <c r="AI16" s="28"/>
    </row>
    <row r="17" spans="2:35" x14ac:dyDescent="0.3">
      <c r="B17" s="15" t="s">
        <v>3</v>
      </c>
      <c r="C17" s="49">
        <v>0.1449</v>
      </c>
      <c r="D17" s="41"/>
      <c r="L17" s="28"/>
      <c r="M17" s="31"/>
      <c r="N17" s="31"/>
      <c r="O17" s="31" t="s">
        <v>12</v>
      </c>
      <c r="P17" s="36">
        <v>2</v>
      </c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28"/>
      <c r="AD17" s="28"/>
      <c r="AE17" s="28"/>
      <c r="AF17" s="28"/>
      <c r="AG17" s="28"/>
      <c r="AH17" s="28"/>
      <c r="AI17" s="28"/>
    </row>
    <row r="18" spans="2:35" x14ac:dyDescent="0.3">
      <c r="L18" s="28"/>
      <c r="M18" s="31"/>
      <c r="N18" s="31"/>
      <c r="O18" s="31"/>
      <c r="P18" s="37">
        <f>IF(P17=1,50,75)</f>
        <v>75</v>
      </c>
      <c r="Q18" s="31"/>
      <c r="R18" s="37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28"/>
      <c r="AD18" s="28"/>
      <c r="AE18" s="28"/>
      <c r="AF18" s="28"/>
      <c r="AG18" s="28"/>
      <c r="AH18" s="28"/>
      <c r="AI18" s="28"/>
    </row>
    <row r="19" spans="2:35" ht="18" x14ac:dyDescent="0.35">
      <c r="B19" s="16"/>
      <c r="C19" s="17" t="s">
        <v>6</v>
      </c>
      <c r="D19" s="30">
        <f>M10</f>
        <v>5.8766346118208643</v>
      </c>
      <c r="L19" s="28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28"/>
      <c r="AD19" s="28"/>
      <c r="AE19" s="28"/>
      <c r="AF19" s="28"/>
      <c r="AG19" s="28"/>
      <c r="AH19" s="28"/>
      <c r="AI19" s="28"/>
    </row>
    <row r="20" spans="2:35" ht="15" thickBot="1" x14ac:dyDescent="0.35">
      <c r="F20" s="53" t="s">
        <v>16</v>
      </c>
      <c r="G20" s="53"/>
      <c r="H20" s="53"/>
      <c r="I20" s="53"/>
      <c r="J20" s="53"/>
      <c r="K20" s="53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</row>
    <row r="21" spans="2:35" ht="15" thickBot="1" x14ac:dyDescent="0.35">
      <c r="B21" s="54" t="s">
        <v>18</v>
      </c>
      <c r="C21" s="55"/>
      <c r="D21" s="56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</row>
    <row r="22" spans="2:35" x14ac:dyDescent="0.3">
      <c r="E22" s="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</row>
    <row r="23" spans="2:35" x14ac:dyDescent="0.3"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</row>
    <row r="33" spans="2:12" x14ac:dyDescent="0.3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2:12" x14ac:dyDescent="0.3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2:12" x14ac:dyDescent="0.3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2:12" x14ac:dyDescent="0.3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2:12" x14ac:dyDescent="0.3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2:12" x14ac:dyDescent="0.3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2:12" x14ac:dyDescent="0.3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2:12" x14ac:dyDescent="0.3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2:12" x14ac:dyDescent="0.3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2:12" x14ac:dyDescent="0.3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2:12" x14ac:dyDescent="0.3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2:12" x14ac:dyDescent="0.3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2:12" x14ac:dyDescent="0.3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2:12" x14ac:dyDescent="0.3"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2:12" x14ac:dyDescent="0.3"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2:12" x14ac:dyDescent="0.3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2:12" x14ac:dyDescent="0.3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2:12" x14ac:dyDescent="0.3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2:12" x14ac:dyDescent="0.3"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2:12" x14ac:dyDescent="0.3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2:12" x14ac:dyDescent="0.3"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2:12" x14ac:dyDescent="0.3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</sheetData>
  <mergeCells count="5">
    <mergeCell ref="B2:F2"/>
    <mergeCell ref="F20:K20"/>
    <mergeCell ref="B21:D21"/>
    <mergeCell ref="B8:C8"/>
    <mergeCell ref="D9:E9"/>
  </mergeCells>
  <hyperlinks>
    <hyperlink ref="F20" r:id="rId1" display="http://www.brossette.fr/eau-chaude-sanitaire/x2418R6"/>
  </hyperlinks>
  <pageMargins left="0.7" right="0.7" top="0.75" bottom="0.75" header="0.3" footer="0.3"/>
  <pageSetup paperSize="9" orientation="portrait" horizontalDpi="4294967293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Spinner 1">
              <controlPr defaultSize="0" autoPict="0">
                <anchor moveWithCells="1" sizeWithCells="1">
                  <from>
                    <xdr:col>2</xdr:col>
                    <xdr:colOff>762000</xdr:colOff>
                    <xdr:row>8</xdr:row>
                    <xdr:rowOff>0</xdr:rowOff>
                  </from>
                  <to>
                    <xdr:col>2</xdr:col>
                    <xdr:colOff>922020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Spinner 2">
              <controlPr defaultSize="0" autoPict="0">
                <anchor moveWithCells="1" sizeWithCells="1">
                  <from>
                    <xdr:col>2</xdr:col>
                    <xdr:colOff>762000</xdr:colOff>
                    <xdr:row>9</xdr:row>
                    <xdr:rowOff>22860</xdr:rowOff>
                  </from>
                  <to>
                    <xdr:col>2</xdr:col>
                    <xdr:colOff>922020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Spinner 4">
              <controlPr defaultSize="0" autoPict="0">
                <anchor moveWithCells="1" sizeWithCells="1">
                  <from>
                    <xdr:col>2</xdr:col>
                    <xdr:colOff>769620</xdr:colOff>
                    <xdr:row>12</xdr:row>
                    <xdr:rowOff>7620</xdr:rowOff>
                  </from>
                  <to>
                    <xdr:col>2</xdr:col>
                    <xdr:colOff>937260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>
                  <from>
                    <xdr:col>2</xdr:col>
                    <xdr:colOff>7620</xdr:colOff>
                    <xdr:row>10</xdr:row>
                    <xdr:rowOff>182880</xdr:rowOff>
                  </from>
                  <to>
                    <xdr:col>3</xdr:col>
                    <xdr:colOff>0</xdr:colOff>
                    <xdr:row>12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showGridLines="0" showRowColHeaders="0" zoomScale="160" zoomScaleNormal="160" workbookViewId="0">
      <selection activeCell="B50" sqref="B50"/>
    </sheetView>
  </sheetViews>
  <sheetFormatPr baseColWidth="10" defaultRowHeight="14.4" x14ac:dyDescent="0.3"/>
  <cols>
    <col min="1" max="1" width="36.44140625" customWidth="1"/>
  </cols>
  <sheetData>
    <row r="1" spans="1:13" ht="18" x14ac:dyDescent="0.35">
      <c r="B1" s="66" t="s">
        <v>19</v>
      </c>
      <c r="C1" s="67"/>
      <c r="D1" s="67"/>
      <c r="E1" s="67"/>
      <c r="F1" s="67"/>
      <c r="G1" s="67"/>
      <c r="H1" s="67"/>
      <c r="I1" s="68"/>
    </row>
    <row r="2" spans="1:13" x14ac:dyDescent="0.3">
      <c r="B2" s="61"/>
      <c r="C2" s="61"/>
      <c r="D2" s="61"/>
      <c r="E2" s="61"/>
      <c r="F2" s="61"/>
      <c r="G2" s="61"/>
      <c r="H2" s="61"/>
      <c r="I2" s="61"/>
      <c r="J2" s="38"/>
      <c r="K2" s="38"/>
      <c r="L2" s="38"/>
      <c r="M2" s="38"/>
    </row>
    <row r="3" spans="1:13" ht="15.6" customHeight="1" x14ac:dyDescent="0.3">
      <c r="B3" s="61"/>
      <c r="C3" s="61"/>
      <c r="D3" s="61"/>
      <c r="E3" s="61"/>
      <c r="F3" s="61"/>
      <c r="G3" s="61"/>
      <c r="H3" s="61"/>
      <c r="I3" s="61"/>
      <c r="J3" s="38"/>
      <c r="K3" s="38"/>
      <c r="L3" s="38"/>
      <c r="M3" s="38"/>
    </row>
    <row r="4" spans="1:13" x14ac:dyDescent="0.3">
      <c r="B4" s="62" t="s">
        <v>123</v>
      </c>
      <c r="C4" s="62"/>
      <c r="D4" s="62" t="s">
        <v>122</v>
      </c>
      <c r="E4" s="62"/>
      <c r="F4" s="62" t="s">
        <v>124</v>
      </c>
      <c r="G4" s="62"/>
      <c r="H4" s="62" t="s">
        <v>125</v>
      </c>
      <c r="I4" s="62"/>
    </row>
    <row r="5" spans="1:13" x14ac:dyDescent="0.3">
      <c r="A5" s="39" t="s">
        <v>20</v>
      </c>
      <c r="B5" s="61" t="s">
        <v>27</v>
      </c>
      <c r="C5" s="61"/>
      <c r="D5" s="61" t="s">
        <v>28</v>
      </c>
      <c r="E5" s="61"/>
      <c r="F5" s="61" t="s">
        <v>26</v>
      </c>
      <c r="G5" s="61"/>
      <c r="H5" s="61" t="s">
        <v>43</v>
      </c>
      <c r="I5" s="61"/>
    </row>
    <row r="6" spans="1:13" x14ac:dyDescent="0.3">
      <c r="A6" s="39" t="s">
        <v>21</v>
      </c>
      <c r="B6" s="61" t="s">
        <v>29</v>
      </c>
      <c r="C6" s="61"/>
      <c r="D6" s="61"/>
      <c r="E6" s="61"/>
      <c r="F6" s="61" t="s">
        <v>44</v>
      </c>
      <c r="G6" s="61"/>
      <c r="H6" s="61"/>
      <c r="I6" s="61"/>
    </row>
    <row r="7" spans="1:13" x14ac:dyDescent="0.3">
      <c r="A7" s="39" t="s">
        <v>22</v>
      </c>
      <c r="B7" s="61" t="s">
        <v>30</v>
      </c>
      <c r="C7" s="61"/>
      <c r="D7" s="61"/>
      <c r="E7" s="61"/>
      <c r="F7" s="61" t="s">
        <v>45</v>
      </c>
      <c r="G7" s="61"/>
      <c r="H7" s="61"/>
      <c r="I7" s="61"/>
    </row>
    <row r="8" spans="1:13" x14ac:dyDescent="0.3">
      <c r="A8" s="39" t="s">
        <v>23</v>
      </c>
      <c r="B8" s="61">
        <v>2.9</v>
      </c>
      <c r="C8" s="61"/>
      <c r="D8" s="61">
        <v>2.94</v>
      </c>
      <c r="E8" s="61"/>
      <c r="F8" s="61">
        <v>2.88</v>
      </c>
      <c r="G8" s="61"/>
      <c r="H8" s="61">
        <v>3.03</v>
      </c>
      <c r="I8" s="61"/>
    </row>
    <row r="9" spans="1:13" x14ac:dyDescent="0.3">
      <c r="A9" s="39" t="s">
        <v>24</v>
      </c>
      <c r="B9" s="61">
        <v>3.17</v>
      </c>
      <c r="C9" s="61"/>
      <c r="D9" s="61">
        <v>3.31</v>
      </c>
      <c r="E9" s="61"/>
      <c r="F9" s="61" t="s">
        <v>34</v>
      </c>
      <c r="G9" s="61"/>
      <c r="H9" s="61"/>
      <c r="I9" s="61"/>
    </row>
    <row r="10" spans="1:13" x14ac:dyDescent="0.3">
      <c r="A10" s="39" t="s">
        <v>25</v>
      </c>
      <c r="B10" s="61" t="s">
        <v>31</v>
      </c>
      <c r="C10" s="61"/>
      <c r="D10" s="61"/>
      <c r="E10" s="61"/>
      <c r="F10" s="61" t="s">
        <v>35</v>
      </c>
      <c r="G10" s="61"/>
      <c r="H10" s="61"/>
      <c r="I10" s="61"/>
    </row>
    <row r="11" spans="1:13" x14ac:dyDescent="0.3">
      <c r="A11" s="39" t="s">
        <v>37</v>
      </c>
      <c r="B11" s="61" t="s">
        <v>60</v>
      </c>
      <c r="C11" s="61"/>
      <c r="D11" s="61"/>
      <c r="E11" s="61"/>
      <c r="F11" s="61" t="s">
        <v>61</v>
      </c>
      <c r="G11" s="61"/>
      <c r="H11" s="61"/>
      <c r="I11" s="61"/>
    </row>
    <row r="12" spans="1:13" x14ac:dyDescent="0.3">
      <c r="A12" s="39" t="s">
        <v>40</v>
      </c>
      <c r="B12" s="63" t="s">
        <v>38</v>
      </c>
      <c r="C12" s="64"/>
      <c r="D12" s="63" t="s">
        <v>48</v>
      </c>
      <c r="E12" s="64"/>
      <c r="F12" s="63" t="s">
        <v>46</v>
      </c>
      <c r="G12" s="64"/>
      <c r="H12" s="63" t="s">
        <v>47</v>
      </c>
      <c r="I12" s="64"/>
    </row>
    <row r="13" spans="1:13" x14ac:dyDescent="0.3">
      <c r="A13" s="39" t="s">
        <v>36</v>
      </c>
      <c r="B13" s="63" t="s">
        <v>62</v>
      </c>
      <c r="C13" s="64"/>
      <c r="D13" s="63" t="s">
        <v>63</v>
      </c>
      <c r="E13" s="64"/>
      <c r="F13" s="63" t="s">
        <v>64</v>
      </c>
      <c r="G13" s="64"/>
      <c r="H13" s="63" t="s">
        <v>65</v>
      </c>
      <c r="I13" s="64"/>
    </row>
    <row r="14" spans="1:13" x14ac:dyDescent="0.3">
      <c r="A14" s="40" t="s">
        <v>41</v>
      </c>
      <c r="B14" s="63" t="s">
        <v>66</v>
      </c>
      <c r="C14" s="64"/>
      <c r="D14" s="63" t="s">
        <v>67</v>
      </c>
      <c r="E14" s="64"/>
      <c r="F14" s="63" t="s">
        <v>68</v>
      </c>
      <c r="G14" s="64"/>
      <c r="H14" s="63" t="s">
        <v>69</v>
      </c>
      <c r="I14" s="64"/>
    </row>
    <row r="15" spans="1:13" x14ac:dyDescent="0.3">
      <c r="A15" s="40" t="s">
        <v>42</v>
      </c>
      <c r="B15" s="63" t="s">
        <v>70</v>
      </c>
      <c r="C15" s="65"/>
      <c r="D15" s="65"/>
      <c r="E15" s="64"/>
      <c r="F15" s="63" t="s">
        <v>71</v>
      </c>
      <c r="G15" s="65"/>
      <c r="H15" s="65"/>
      <c r="I15" s="64"/>
    </row>
  </sheetData>
  <mergeCells count="40">
    <mergeCell ref="B15:E15"/>
    <mergeCell ref="F15:I15"/>
    <mergeCell ref="B1:I1"/>
    <mergeCell ref="B13:C13"/>
    <mergeCell ref="D13:E13"/>
    <mergeCell ref="F13:G13"/>
    <mergeCell ref="H13:I13"/>
    <mergeCell ref="B14:C14"/>
    <mergeCell ref="D14:E14"/>
    <mergeCell ref="F14:G14"/>
    <mergeCell ref="H14:I14"/>
    <mergeCell ref="F7:I7"/>
    <mergeCell ref="B11:E11"/>
    <mergeCell ref="F11:I11"/>
    <mergeCell ref="B12:C12"/>
    <mergeCell ref="D12:E12"/>
    <mergeCell ref="F12:G12"/>
    <mergeCell ref="H12:I12"/>
    <mergeCell ref="F9:I9"/>
    <mergeCell ref="B10:E10"/>
    <mergeCell ref="F10:I10"/>
    <mergeCell ref="F8:G8"/>
    <mergeCell ref="H8:I8"/>
    <mergeCell ref="F6:I6"/>
    <mergeCell ref="D8:E8"/>
    <mergeCell ref="D9:E9"/>
    <mergeCell ref="B6:E6"/>
    <mergeCell ref="B7:E7"/>
    <mergeCell ref="B8:C8"/>
    <mergeCell ref="B9:C9"/>
    <mergeCell ref="B2:E3"/>
    <mergeCell ref="B5:C5"/>
    <mergeCell ref="D5:E5"/>
    <mergeCell ref="F2:I3"/>
    <mergeCell ref="F5:G5"/>
    <mergeCell ref="H5:I5"/>
    <mergeCell ref="B4:C4"/>
    <mergeCell ref="D4:E4"/>
    <mergeCell ref="F4:G4"/>
    <mergeCell ref="H4:I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showRowColHeaders="0" zoomScale="145" zoomScaleNormal="145" workbookViewId="0">
      <selection activeCell="D49" sqref="D49"/>
    </sheetView>
  </sheetViews>
  <sheetFormatPr baseColWidth="10" defaultRowHeight="14.4" x14ac:dyDescent="0.3"/>
  <cols>
    <col min="1" max="1" width="46.33203125" customWidth="1"/>
  </cols>
  <sheetData>
    <row r="1" spans="1:9" ht="18" x14ac:dyDescent="0.35">
      <c r="B1" s="66" t="s">
        <v>57</v>
      </c>
      <c r="C1" s="67"/>
      <c r="D1" s="67"/>
      <c r="E1" s="67"/>
      <c r="F1" s="67"/>
      <c r="G1" s="67"/>
      <c r="H1" s="67"/>
      <c r="I1" s="68"/>
    </row>
    <row r="2" spans="1:9" x14ac:dyDescent="0.3">
      <c r="B2" s="61"/>
      <c r="C2" s="61"/>
      <c r="D2" s="61"/>
      <c r="E2" s="61"/>
      <c r="F2" s="61"/>
      <c r="G2" s="61"/>
      <c r="H2" s="61"/>
      <c r="I2" s="61"/>
    </row>
    <row r="3" spans="1:9" x14ac:dyDescent="0.3">
      <c r="B3" s="61"/>
      <c r="C3" s="61"/>
      <c r="D3" s="61"/>
      <c r="E3" s="61"/>
      <c r="F3" s="61"/>
      <c r="G3" s="61"/>
      <c r="H3" s="61"/>
      <c r="I3" s="61"/>
    </row>
    <row r="4" spans="1:9" x14ac:dyDescent="0.3">
      <c r="B4" s="69" t="s">
        <v>126</v>
      </c>
      <c r="C4" s="69"/>
      <c r="D4" s="69" t="s">
        <v>127</v>
      </c>
      <c r="E4" s="69"/>
      <c r="F4" s="69" t="s">
        <v>128</v>
      </c>
      <c r="G4" s="69"/>
      <c r="H4" s="69" t="s">
        <v>129</v>
      </c>
      <c r="I4" s="69"/>
    </row>
    <row r="5" spans="1:9" x14ac:dyDescent="0.3">
      <c r="A5" s="39" t="s">
        <v>20</v>
      </c>
      <c r="B5" s="61" t="s">
        <v>49</v>
      </c>
      <c r="C5" s="61"/>
      <c r="D5" s="61" t="s">
        <v>50</v>
      </c>
      <c r="E5" s="61"/>
      <c r="F5" s="61" t="s">
        <v>26</v>
      </c>
      <c r="G5" s="61"/>
      <c r="H5" s="61" t="s">
        <v>43</v>
      </c>
      <c r="I5" s="61"/>
    </row>
    <row r="6" spans="1:9" x14ac:dyDescent="0.3">
      <c r="A6" s="39" t="s">
        <v>21</v>
      </c>
      <c r="B6" s="61" t="s">
        <v>51</v>
      </c>
      <c r="C6" s="61"/>
      <c r="D6" s="61"/>
      <c r="E6" s="61"/>
      <c r="F6" s="61" t="s">
        <v>32</v>
      </c>
      <c r="G6" s="61"/>
      <c r="H6" s="61"/>
      <c r="I6" s="61"/>
    </row>
    <row r="7" spans="1:9" x14ac:dyDescent="0.3">
      <c r="A7" s="39" t="s">
        <v>22</v>
      </c>
      <c r="B7" s="61" t="s">
        <v>52</v>
      </c>
      <c r="C7" s="61"/>
      <c r="D7" s="61"/>
      <c r="E7" s="61"/>
      <c r="F7" s="61" t="s">
        <v>33</v>
      </c>
      <c r="G7" s="61"/>
      <c r="H7" s="61"/>
      <c r="I7" s="61"/>
    </row>
    <row r="8" spans="1:9" x14ac:dyDescent="0.3">
      <c r="A8" s="39" t="s">
        <v>53</v>
      </c>
      <c r="B8" s="61">
        <v>3.3</v>
      </c>
      <c r="C8" s="61"/>
      <c r="D8" s="61">
        <v>3.42</v>
      </c>
      <c r="E8" s="61"/>
      <c r="F8" s="61">
        <v>2.36</v>
      </c>
      <c r="G8" s="61"/>
      <c r="H8" s="61">
        <v>2.67</v>
      </c>
      <c r="I8" s="61"/>
    </row>
    <row r="9" spans="1:9" x14ac:dyDescent="0.3">
      <c r="A9" s="39" t="s">
        <v>25</v>
      </c>
      <c r="B9" s="63" t="s">
        <v>31</v>
      </c>
      <c r="C9" s="65"/>
      <c r="D9" s="65"/>
      <c r="E9" s="64"/>
      <c r="F9" s="63" t="s">
        <v>35</v>
      </c>
      <c r="G9" s="65"/>
      <c r="H9" s="65"/>
      <c r="I9" s="64"/>
    </row>
    <row r="10" spans="1:9" x14ac:dyDescent="0.3">
      <c r="A10" s="39" t="s">
        <v>37</v>
      </c>
      <c r="B10" s="63" t="s">
        <v>59</v>
      </c>
      <c r="C10" s="65"/>
      <c r="D10" s="65"/>
      <c r="E10" s="64"/>
      <c r="F10" s="63" t="s">
        <v>82</v>
      </c>
      <c r="G10" s="65"/>
      <c r="H10" s="65"/>
      <c r="I10" s="64"/>
    </row>
    <row r="11" spans="1:9" x14ac:dyDescent="0.3">
      <c r="A11" s="39" t="s">
        <v>54</v>
      </c>
      <c r="B11" s="63" t="s">
        <v>83</v>
      </c>
      <c r="C11" s="64"/>
      <c r="D11" s="63" t="s">
        <v>84</v>
      </c>
      <c r="E11" s="64"/>
      <c r="F11" s="63" t="s">
        <v>85</v>
      </c>
      <c r="G11" s="64"/>
      <c r="H11" s="63" t="s">
        <v>39</v>
      </c>
      <c r="I11" s="64"/>
    </row>
    <row r="12" spans="1:9" x14ac:dyDescent="0.3">
      <c r="A12" s="39" t="s">
        <v>55</v>
      </c>
      <c r="B12" s="63" t="s">
        <v>58</v>
      </c>
      <c r="C12" s="65"/>
      <c r="D12" s="65"/>
      <c r="E12" s="64"/>
      <c r="F12" s="63"/>
      <c r="G12" s="64"/>
      <c r="H12" s="63"/>
      <c r="I12" s="64"/>
    </row>
    <row r="13" spans="1:9" x14ac:dyDescent="0.3">
      <c r="A13" s="39" t="s">
        <v>56</v>
      </c>
      <c r="B13" s="63" t="s">
        <v>72</v>
      </c>
      <c r="C13" s="64"/>
      <c r="D13" s="63" t="s">
        <v>73</v>
      </c>
      <c r="E13" s="64"/>
      <c r="F13" s="63" t="s">
        <v>86</v>
      </c>
      <c r="G13" s="64"/>
      <c r="H13" s="63" t="s">
        <v>87</v>
      </c>
      <c r="I13" s="64"/>
    </row>
    <row r="14" spans="1:9" x14ac:dyDescent="0.3">
      <c r="A14" s="40" t="s">
        <v>74</v>
      </c>
      <c r="B14" s="63" t="s">
        <v>76</v>
      </c>
      <c r="C14" s="64"/>
      <c r="D14" s="63" t="s">
        <v>66</v>
      </c>
      <c r="E14" s="64"/>
      <c r="F14" s="63" t="s">
        <v>89</v>
      </c>
      <c r="G14" s="64"/>
      <c r="H14" s="63" t="s">
        <v>88</v>
      </c>
      <c r="I14" s="64"/>
    </row>
    <row r="15" spans="1:9" x14ac:dyDescent="0.3">
      <c r="A15" s="40" t="s">
        <v>75</v>
      </c>
      <c r="B15" s="63" t="s">
        <v>77</v>
      </c>
      <c r="C15" s="65"/>
      <c r="D15" s="65"/>
      <c r="E15" s="64"/>
      <c r="F15" s="63" t="s">
        <v>90</v>
      </c>
      <c r="G15" s="65"/>
      <c r="H15" s="65"/>
      <c r="I15" s="64"/>
    </row>
    <row r="16" spans="1:9" x14ac:dyDescent="0.3">
      <c r="A16" s="40" t="s">
        <v>78</v>
      </c>
      <c r="B16" s="63" t="s">
        <v>81</v>
      </c>
      <c r="C16" s="65"/>
      <c r="D16" s="65"/>
      <c r="E16" s="64"/>
      <c r="F16" s="63" t="s">
        <v>91</v>
      </c>
      <c r="G16" s="65"/>
      <c r="H16" s="65"/>
      <c r="I16" s="64"/>
    </row>
    <row r="17" spans="1:9" x14ac:dyDescent="0.3">
      <c r="A17" s="40" t="s">
        <v>79</v>
      </c>
      <c r="B17" s="63" t="s">
        <v>80</v>
      </c>
      <c r="C17" s="65"/>
      <c r="D17" s="65"/>
      <c r="E17" s="64"/>
      <c r="F17" s="63" t="s">
        <v>92</v>
      </c>
      <c r="G17" s="65"/>
      <c r="H17" s="65"/>
      <c r="I17" s="64"/>
    </row>
  </sheetData>
  <mergeCells count="44">
    <mergeCell ref="F17:I17"/>
    <mergeCell ref="F12:G12"/>
    <mergeCell ref="H12:I12"/>
    <mergeCell ref="B12:E12"/>
    <mergeCell ref="B16:E16"/>
    <mergeCell ref="B17:E17"/>
    <mergeCell ref="F16:I16"/>
    <mergeCell ref="B11:C11"/>
    <mergeCell ref="D11:E11"/>
    <mergeCell ref="F11:G11"/>
    <mergeCell ref="H11:I11"/>
    <mergeCell ref="B15:E15"/>
    <mergeCell ref="F15:I15"/>
    <mergeCell ref="B13:C13"/>
    <mergeCell ref="D13:E13"/>
    <mergeCell ref="F13:G13"/>
    <mergeCell ref="H13:I13"/>
    <mergeCell ref="B14:C14"/>
    <mergeCell ref="D14:E14"/>
    <mergeCell ref="F14:G14"/>
    <mergeCell ref="H14:I14"/>
    <mergeCell ref="F9:I9"/>
    <mergeCell ref="B10:E10"/>
    <mergeCell ref="F10:I10"/>
    <mergeCell ref="B9:E9"/>
    <mergeCell ref="B7:E7"/>
    <mergeCell ref="F7:I7"/>
    <mergeCell ref="B8:C8"/>
    <mergeCell ref="D8:E8"/>
    <mergeCell ref="F8:G8"/>
    <mergeCell ref="H8:I8"/>
    <mergeCell ref="B5:C5"/>
    <mergeCell ref="D5:E5"/>
    <mergeCell ref="F5:G5"/>
    <mergeCell ref="H5:I5"/>
    <mergeCell ref="B6:E6"/>
    <mergeCell ref="F6:I6"/>
    <mergeCell ref="B1:I1"/>
    <mergeCell ref="B2:E3"/>
    <mergeCell ref="F2:I3"/>
    <mergeCell ref="B4:C4"/>
    <mergeCell ref="D4:E4"/>
    <mergeCell ref="F4:G4"/>
    <mergeCell ref="H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16"/>
  <sheetViews>
    <sheetView tabSelected="1" topLeftCell="A3" zoomScale="190" zoomScaleNormal="190" workbookViewId="0">
      <selection activeCell="F17" sqref="F17"/>
    </sheetView>
  </sheetViews>
  <sheetFormatPr baseColWidth="10" defaultRowHeight="14.4" x14ac:dyDescent="0.3"/>
  <sheetData>
    <row r="1" spans="3:12" ht="15" thickBot="1" x14ac:dyDescent="0.35"/>
    <row r="2" spans="3:12" x14ac:dyDescent="0.3">
      <c r="C2" s="73" t="s">
        <v>114</v>
      </c>
      <c r="D2" s="71"/>
      <c r="E2" s="71" t="s">
        <v>113</v>
      </c>
      <c r="F2" s="71"/>
      <c r="G2" s="71" t="s">
        <v>112</v>
      </c>
      <c r="H2" s="72"/>
    </row>
    <row r="3" spans="3:12" x14ac:dyDescent="0.3">
      <c r="C3" s="74" t="s">
        <v>116</v>
      </c>
      <c r="D3" s="75"/>
      <c r="E3" s="75" t="s">
        <v>131</v>
      </c>
      <c r="F3" s="75"/>
      <c r="G3" s="75" t="s">
        <v>130</v>
      </c>
      <c r="H3" s="76"/>
    </row>
    <row r="4" spans="3:12" x14ac:dyDescent="0.3">
      <c r="C4" s="74"/>
      <c r="D4" s="75"/>
      <c r="E4" s="75"/>
      <c r="F4" s="75"/>
      <c r="G4" s="75"/>
      <c r="H4" s="76"/>
    </row>
    <row r="5" spans="3:12" x14ac:dyDescent="0.3">
      <c r="C5" s="74" t="s">
        <v>117</v>
      </c>
      <c r="D5" s="75"/>
      <c r="E5" s="75" t="s">
        <v>133</v>
      </c>
      <c r="F5" s="75"/>
      <c r="G5" s="75" t="s">
        <v>132</v>
      </c>
      <c r="H5" s="76"/>
    </row>
    <row r="6" spans="3:12" x14ac:dyDescent="0.3">
      <c r="C6" s="74"/>
      <c r="D6" s="75"/>
      <c r="E6" s="75"/>
      <c r="F6" s="75"/>
      <c r="G6" s="75"/>
      <c r="H6" s="76"/>
    </row>
    <row r="7" spans="3:12" x14ac:dyDescent="0.3">
      <c r="C7" s="74" t="s">
        <v>120</v>
      </c>
      <c r="D7" s="75"/>
      <c r="E7" s="75" t="s">
        <v>134</v>
      </c>
      <c r="F7" s="75"/>
      <c r="G7" s="75" t="s">
        <v>135</v>
      </c>
      <c r="H7" s="76"/>
    </row>
    <row r="8" spans="3:12" x14ac:dyDescent="0.3">
      <c r="C8" s="74"/>
      <c r="D8" s="75"/>
      <c r="E8" s="75"/>
      <c r="F8" s="75"/>
      <c r="G8" s="75"/>
      <c r="H8" s="76"/>
      <c r="I8" s="50"/>
      <c r="J8" s="50"/>
      <c r="K8" s="50"/>
      <c r="L8" s="50"/>
    </row>
    <row r="9" spans="3:12" x14ac:dyDescent="0.3">
      <c r="C9" s="77" t="s">
        <v>115</v>
      </c>
      <c r="D9" s="78"/>
      <c r="E9" s="75" t="s">
        <v>138</v>
      </c>
      <c r="F9" s="75"/>
      <c r="G9" s="75" t="s">
        <v>137</v>
      </c>
      <c r="H9" s="76"/>
      <c r="I9" s="51"/>
      <c r="J9" s="51"/>
      <c r="K9" s="51"/>
      <c r="L9" s="51"/>
    </row>
    <row r="10" spans="3:12" x14ac:dyDescent="0.3">
      <c r="C10" s="79"/>
      <c r="D10" s="80"/>
      <c r="E10" s="75"/>
      <c r="F10" s="75"/>
      <c r="G10" s="75"/>
      <c r="H10" s="76"/>
      <c r="I10" s="38"/>
      <c r="J10" s="38"/>
      <c r="K10" s="38"/>
      <c r="L10" s="38"/>
    </row>
    <row r="11" spans="3:12" x14ac:dyDescent="0.3">
      <c r="C11" s="77" t="s">
        <v>118</v>
      </c>
      <c r="D11" s="78"/>
      <c r="E11" s="75" t="s">
        <v>139</v>
      </c>
      <c r="F11" s="75"/>
      <c r="G11" s="75" t="s">
        <v>140</v>
      </c>
      <c r="H11" s="76"/>
      <c r="I11" s="38"/>
      <c r="J11" s="38"/>
    </row>
    <row r="12" spans="3:12" x14ac:dyDescent="0.3">
      <c r="C12" s="79"/>
      <c r="D12" s="80"/>
      <c r="E12" s="75"/>
      <c r="F12" s="75"/>
      <c r="G12" s="75"/>
      <c r="H12" s="76"/>
      <c r="I12" s="38"/>
      <c r="J12" s="38"/>
    </row>
    <row r="13" spans="3:12" x14ac:dyDescent="0.3">
      <c r="C13" s="77" t="s">
        <v>119</v>
      </c>
      <c r="D13" s="78"/>
      <c r="E13" s="75" t="s">
        <v>141</v>
      </c>
      <c r="F13" s="75"/>
      <c r="G13" s="75" t="s">
        <v>142</v>
      </c>
      <c r="H13" s="76"/>
      <c r="I13" s="38"/>
      <c r="J13" s="38"/>
    </row>
    <row r="14" spans="3:12" ht="15" thickBot="1" x14ac:dyDescent="0.35">
      <c r="C14" s="81"/>
      <c r="D14" s="82"/>
      <c r="E14" s="83"/>
      <c r="F14" s="83"/>
      <c r="G14" s="83"/>
      <c r="H14" s="84"/>
      <c r="I14" s="38"/>
      <c r="J14" s="38"/>
    </row>
    <row r="16" spans="3:12" x14ac:dyDescent="0.3">
      <c r="E16" s="70" t="s">
        <v>143</v>
      </c>
      <c r="F16" s="70"/>
      <c r="G16" s="70"/>
      <c r="H16" s="70"/>
    </row>
  </sheetData>
  <mergeCells count="22">
    <mergeCell ref="C11:D12"/>
    <mergeCell ref="E11:F12"/>
    <mergeCell ref="G9:H10"/>
    <mergeCell ref="E13:F14"/>
    <mergeCell ref="G11:H12"/>
    <mergeCell ref="G13:H14"/>
    <mergeCell ref="E16:H16"/>
    <mergeCell ref="E2:F2"/>
    <mergeCell ref="G2:H2"/>
    <mergeCell ref="C2:D2"/>
    <mergeCell ref="C3:D4"/>
    <mergeCell ref="E3:F4"/>
    <mergeCell ref="G3:H4"/>
    <mergeCell ref="E5:F6"/>
    <mergeCell ref="G5:H6"/>
    <mergeCell ref="E7:F8"/>
    <mergeCell ref="G7:H8"/>
    <mergeCell ref="C9:D10"/>
    <mergeCell ref="E9:F10"/>
    <mergeCell ref="C5:D6"/>
    <mergeCell ref="C7:D8"/>
    <mergeCell ref="C13:D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P29"/>
  <sheetViews>
    <sheetView showGridLines="0" showRowColHeaders="0" zoomScaleNormal="100" workbookViewId="0">
      <selection activeCell="G60" sqref="G60"/>
    </sheetView>
  </sheetViews>
  <sheetFormatPr baseColWidth="10" defaultRowHeight="14.4" x14ac:dyDescent="0.3"/>
  <sheetData>
    <row r="2" spans="5:16" ht="15.75" thickBot="1" x14ac:dyDescent="0.3"/>
    <row r="3" spans="5:16" ht="15" thickBot="1" x14ac:dyDescent="0.35">
      <c r="E3" s="85" t="s">
        <v>93</v>
      </c>
      <c r="F3" s="86"/>
      <c r="G3" s="86"/>
      <c r="H3" s="87"/>
      <c r="M3" s="85" t="s">
        <v>104</v>
      </c>
      <c r="N3" s="86"/>
      <c r="O3" s="86"/>
      <c r="P3" s="87"/>
    </row>
    <row r="5" spans="5:16" x14ac:dyDescent="0.3">
      <c r="F5" s="88" t="s">
        <v>94</v>
      </c>
      <c r="G5" s="88"/>
      <c r="N5" s="70" t="s">
        <v>101</v>
      </c>
      <c r="O5" s="70"/>
    </row>
    <row r="6" spans="5:16" x14ac:dyDescent="0.3">
      <c r="E6" s="70" t="s">
        <v>96</v>
      </c>
      <c r="F6" s="70"/>
      <c r="G6" s="70"/>
      <c r="H6" s="70"/>
    </row>
    <row r="8" spans="5:16" ht="15.75" thickBot="1" x14ac:dyDescent="0.3"/>
    <row r="9" spans="5:16" ht="15.75" thickBot="1" x14ac:dyDescent="0.3">
      <c r="E9" s="85" t="s">
        <v>103</v>
      </c>
      <c r="F9" s="86"/>
      <c r="G9" s="86"/>
      <c r="H9" s="87"/>
      <c r="M9" s="85" t="s">
        <v>105</v>
      </c>
      <c r="N9" s="86"/>
      <c r="O9" s="86"/>
      <c r="P9" s="87"/>
    </row>
    <row r="11" spans="5:16" x14ac:dyDescent="0.3">
      <c r="F11" s="88" t="s">
        <v>95</v>
      </c>
      <c r="G11" s="88"/>
      <c r="N11" s="70" t="s">
        <v>101</v>
      </c>
      <c r="O11" s="70"/>
    </row>
    <row r="12" spans="5:16" x14ac:dyDescent="0.3">
      <c r="E12" s="88" t="s">
        <v>97</v>
      </c>
      <c r="F12" s="88"/>
      <c r="G12" s="88"/>
      <c r="H12" s="88"/>
    </row>
    <row r="14" spans="5:16" ht="15.75" thickBot="1" x14ac:dyDescent="0.3"/>
    <row r="15" spans="5:16" ht="15.75" thickBot="1" x14ac:dyDescent="0.3">
      <c r="E15" s="89" t="s">
        <v>98</v>
      </c>
      <c r="F15" s="55"/>
      <c r="G15" s="55"/>
      <c r="H15" s="56"/>
      <c r="M15" s="85" t="s">
        <v>106</v>
      </c>
      <c r="N15" s="86"/>
      <c r="O15" s="86"/>
      <c r="P15" s="87"/>
    </row>
    <row r="17" spans="5:16" x14ac:dyDescent="0.3">
      <c r="F17" s="70" t="s">
        <v>99</v>
      </c>
      <c r="G17" s="70"/>
      <c r="N17" s="70" t="s">
        <v>101</v>
      </c>
      <c r="O17" s="70"/>
    </row>
    <row r="20" spans="5:16" ht="15.75" thickBot="1" x14ac:dyDescent="0.3"/>
    <row r="21" spans="5:16" ht="15" thickBot="1" x14ac:dyDescent="0.35">
      <c r="E21" s="85" t="s">
        <v>102</v>
      </c>
      <c r="F21" s="86"/>
      <c r="G21" s="86"/>
      <c r="H21" s="87"/>
      <c r="M21" s="85" t="s">
        <v>107</v>
      </c>
      <c r="N21" s="86"/>
      <c r="O21" s="86"/>
      <c r="P21" s="87"/>
    </row>
    <row r="23" spans="5:16" x14ac:dyDescent="0.3">
      <c r="F23" s="70" t="s">
        <v>100</v>
      </c>
      <c r="G23" s="70"/>
      <c r="N23" s="70" t="s">
        <v>108</v>
      </c>
      <c r="O23" s="70"/>
    </row>
    <row r="24" spans="5:16" x14ac:dyDescent="0.3">
      <c r="M24" s="70"/>
      <c r="N24" s="70"/>
      <c r="O24" s="70"/>
      <c r="P24" s="70"/>
    </row>
    <row r="26" spans="5:16" ht="15" thickBot="1" x14ac:dyDescent="0.35"/>
    <row r="27" spans="5:16" ht="15" thickBot="1" x14ac:dyDescent="0.35">
      <c r="E27" s="85" t="s">
        <v>121</v>
      </c>
      <c r="F27" s="86"/>
      <c r="G27" s="86"/>
      <c r="H27" s="87"/>
    </row>
    <row r="29" spans="5:16" x14ac:dyDescent="0.3">
      <c r="F29" s="70" t="s">
        <v>136</v>
      </c>
      <c r="G29" s="70"/>
    </row>
  </sheetData>
  <mergeCells count="21">
    <mergeCell ref="E27:H27"/>
    <mergeCell ref="F29:G29"/>
    <mergeCell ref="F23:G23"/>
    <mergeCell ref="E9:H9"/>
    <mergeCell ref="E3:H3"/>
    <mergeCell ref="F5:G5"/>
    <mergeCell ref="F11:G11"/>
    <mergeCell ref="E12:H12"/>
    <mergeCell ref="E6:H6"/>
    <mergeCell ref="E15:H15"/>
    <mergeCell ref="F17:G17"/>
    <mergeCell ref="E21:H21"/>
    <mergeCell ref="N17:O17"/>
    <mergeCell ref="M21:P21"/>
    <mergeCell ref="N23:O23"/>
    <mergeCell ref="M24:P24"/>
    <mergeCell ref="M3:P3"/>
    <mergeCell ref="N5:O5"/>
    <mergeCell ref="M9:P9"/>
    <mergeCell ref="M15:P15"/>
    <mergeCell ref="N11:O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Comparateur</vt:lpstr>
      <vt:lpstr>Monobloc</vt:lpstr>
      <vt:lpstr>Split</vt:lpstr>
      <vt:lpstr>CE Stéatite &amp; Blindé</vt:lpstr>
      <vt:lpstr>Accessoires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arago</dc:creator>
  <cp:lastModifiedBy>LARTIGUE</cp:lastModifiedBy>
  <cp:lastPrinted>2016-05-04T06:36:46Z</cp:lastPrinted>
  <dcterms:created xsi:type="dcterms:W3CDTF">2014-01-22T09:45:58Z</dcterms:created>
  <dcterms:modified xsi:type="dcterms:W3CDTF">2017-07-05T15:49:35Z</dcterms:modified>
</cp:coreProperties>
</file>