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1595" windowWidth="12240" windowHeight="9120"/>
  </bookViews>
  <sheets>
    <sheet name="Tractions du 26" sheetId="4" r:id="rId1"/>
    <sheet name="Distancier" sheetId="6" r:id="rId2"/>
  </sheets>
  <definedNames>
    <definedName name="agence">#REF!</definedName>
    <definedName name="bri">#REF!</definedName>
    <definedName name="cle">#REF!</definedName>
    <definedName name="dist">Distancier!$A$1:$V$22</definedName>
    <definedName name="montant">#REF!</definedName>
    <definedName name="nio">#REF!</definedName>
    <definedName name="pal">#REF!</definedName>
    <definedName name="prix">#REF!</definedName>
    <definedName name="tarifs">'Tractions du 26'!$A$2:$E$40</definedName>
    <definedName name="TLS">#REF!</definedName>
    <definedName name="ville">#REF!</definedName>
    <definedName name="VillesH">Distancier!$A$1:$V$1</definedName>
    <definedName name="villesV">Distancier!$A$1:$A$22</definedName>
  </definedNames>
  <calcPr calcId="145621"/>
</workbook>
</file>

<file path=xl/calcChain.xml><?xml version="1.0" encoding="utf-8"?>
<calcChain xmlns="http://schemas.openxmlformats.org/spreadsheetml/2006/main">
  <c r="F29" i="6" l="1"/>
  <c r="R26" i="6" s="1"/>
  <c r="R27" i="6" s="1"/>
  <c r="R29" i="6" l="1"/>
  <c r="R30" i="6" s="1"/>
  <c r="L24" i="4"/>
  <c r="J24" i="4"/>
  <c r="N23" i="4" s="1"/>
  <c r="M23" i="4"/>
  <c r="L23" i="4"/>
  <c r="I23" i="4"/>
  <c r="N22" i="4" s="1"/>
  <c r="M22" i="4"/>
  <c r="L22" i="4"/>
  <c r="I22" i="4"/>
  <c r="N21" i="4" s="1"/>
  <c r="M21" i="4"/>
  <c r="L21" i="4"/>
  <c r="I21" i="4"/>
  <c r="N20" i="4" s="1"/>
  <c r="M20" i="4"/>
  <c r="L20" i="4"/>
  <c r="I20" i="4"/>
  <c r="N19" i="4" s="1"/>
  <c r="M19" i="4"/>
  <c r="L19" i="4"/>
  <c r="I19" i="4"/>
  <c r="N18" i="4" s="1"/>
  <c r="M18" i="4"/>
  <c r="L18" i="4"/>
  <c r="I18" i="4"/>
  <c r="N17" i="4"/>
  <c r="M17" i="4"/>
  <c r="L17" i="4"/>
  <c r="I17" i="4"/>
  <c r="N16" i="4" s="1"/>
  <c r="M16" i="4"/>
  <c r="L16" i="4"/>
  <c r="I16" i="4"/>
  <c r="N15" i="4" s="1"/>
  <c r="M15" i="4"/>
  <c r="L15" i="4"/>
  <c r="I15" i="4"/>
  <c r="N14" i="4" s="1"/>
  <c r="M14" i="4"/>
  <c r="L14" i="4"/>
  <c r="I14" i="4"/>
  <c r="N13" i="4" s="1"/>
  <c r="M13" i="4"/>
  <c r="L13" i="4"/>
  <c r="I13" i="4"/>
  <c r="N12" i="4" s="1"/>
  <c r="M12" i="4"/>
  <c r="L12" i="4"/>
  <c r="I12" i="4"/>
  <c r="N11" i="4" s="1"/>
  <c r="M11" i="4"/>
  <c r="L11" i="4"/>
  <c r="I11" i="4"/>
  <c r="N10" i="4" s="1"/>
  <c r="M10" i="4"/>
  <c r="L10" i="4"/>
  <c r="I10" i="4"/>
  <c r="N9" i="4" s="1"/>
  <c r="M9" i="4"/>
  <c r="L9" i="4"/>
  <c r="I9" i="4"/>
  <c r="N8" i="4" s="1"/>
  <c r="M8" i="4"/>
  <c r="L8" i="4"/>
  <c r="I8" i="4"/>
  <c r="N7" i="4" s="1"/>
  <c r="M7" i="4"/>
  <c r="L7" i="4"/>
  <c r="I7" i="4"/>
  <c r="N6" i="4"/>
  <c r="M6" i="4"/>
  <c r="L6" i="4"/>
  <c r="I6" i="4"/>
  <c r="N5" i="4" s="1"/>
  <c r="M5" i="4"/>
  <c r="L5" i="4"/>
  <c r="I5" i="4"/>
  <c r="F30" i="6" l="1"/>
  <c r="N4" i="4"/>
  <c r="M4" i="4"/>
  <c r="L4" i="4"/>
  <c r="I4" i="4"/>
  <c r="N3" i="4"/>
  <c r="M3" i="4"/>
  <c r="L3" i="4"/>
  <c r="I3" i="4"/>
  <c r="L2" i="4"/>
  <c r="I2" i="4"/>
  <c r="H32" i="4" l="1"/>
  <c r="H31" i="4"/>
  <c r="H30" i="4"/>
  <c r="I32" i="4"/>
  <c r="I31" i="4"/>
  <c r="M2" i="4"/>
  <c r="N2" i="4" s="1"/>
  <c r="I30" i="4" s="1"/>
  <c r="H33" i="4" l="1"/>
  <c r="J32" i="4" s="1"/>
  <c r="I33" i="4"/>
  <c r="J31" i="4"/>
  <c r="N24" i="4"/>
  <c r="J30" i="4"/>
  <c r="J33" i="4" l="1"/>
</calcChain>
</file>

<file path=xl/sharedStrings.xml><?xml version="1.0" encoding="utf-8"?>
<sst xmlns="http://schemas.openxmlformats.org/spreadsheetml/2006/main" count="138" uniqueCount="107">
  <si>
    <t>Num</t>
  </si>
  <si>
    <t>Corrèze</t>
  </si>
  <si>
    <t>Départements desservis</t>
  </si>
  <si>
    <t>Calvados</t>
  </si>
  <si>
    <t>Cher</t>
  </si>
  <si>
    <t>Côtes d'Armor</t>
  </si>
  <si>
    <t>Finistère</t>
  </si>
  <si>
    <t>Ille et Vilaine</t>
  </si>
  <si>
    <t>Indre</t>
  </si>
  <si>
    <t>Indre et Loire</t>
  </si>
  <si>
    <t>Loire Atlantique</t>
  </si>
  <si>
    <t>Loiret</t>
  </si>
  <si>
    <t>Maine et Loire</t>
  </si>
  <si>
    <t>Manche</t>
  </si>
  <si>
    <t>Marne</t>
  </si>
  <si>
    <t>Mayenne</t>
  </si>
  <si>
    <t>Sarthe</t>
  </si>
  <si>
    <t>Seine maritime</t>
  </si>
  <si>
    <t>Puy de Dôme</t>
  </si>
  <si>
    <t>Vendée</t>
  </si>
  <si>
    <t>Vienne</t>
  </si>
  <si>
    <t>Haute Vienne</t>
  </si>
  <si>
    <t>Yonne</t>
  </si>
  <si>
    <t>Côte d'or</t>
  </si>
  <si>
    <t>Eure</t>
  </si>
  <si>
    <t>Isère</t>
  </si>
  <si>
    <t>Loire</t>
  </si>
  <si>
    <t>Haute Marne</t>
  </si>
  <si>
    <t>Meuse</t>
  </si>
  <si>
    <t>Moselle</t>
  </si>
  <si>
    <t>Oise</t>
  </si>
  <si>
    <t>Bas Rhin</t>
  </si>
  <si>
    <t>Haut Rhin</t>
  </si>
  <si>
    <t>Rhône</t>
  </si>
  <si>
    <t>Saône et Loire</t>
  </si>
  <si>
    <t>Vosges</t>
  </si>
  <si>
    <t>Ardèche</t>
  </si>
  <si>
    <t>Caen</t>
  </si>
  <si>
    <t>Laval</t>
  </si>
  <si>
    <t>Lannion</t>
  </si>
  <si>
    <t>Saint Etienne</t>
  </si>
  <si>
    <t>Auxerre</t>
  </si>
  <si>
    <t>Aubenas</t>
  </si>
  <si>
    <t>Verdun</t>
  </si>
  <si>
    <t xml:space="preserve">Rouen </t>
  </si>
  <si>
    <t>Beauvais</t>
  </si>
  <si>
    <t>Bourges</t>
  </si>
  <si>
    <t>Orléans</t>
  </si>
  <si>
    <t>Ville</t>
  </si>
  <si>
    <t>Département</t>
  </si>
  <si>
    <t>Nb de palettes à livrer</t>
  </si>
  <si>
    <r>
      <t xml:space="preserve">Agence de </t>
    </r>
    <r>
      <rPr>
        <b/>
        <sz val="11"/>
        <color rgb="FF000000"/>
        <rFont val="Calibri"/>
        <family val="2"/>
        <scheme val="minor"/>
      </rPr>
      <t>Niort</t>
    </r>
    <r>
      <rPr>
        <sz val="11"/>
        <color rgb="FF000000"/>
        <rFont val="Calibri"/>
        <family val="2"/>
        <scheme val="minor"/>
      </rPr>
      <t xml:space="preserve"> (79)</t>
    </r>
  </si>
  <si>
    <r>
      <t xml:space="preserve">Agence de </t>
    </r>
    <r>
      <rPr>
        <b/>
        <sz val="11"/>
        <color rgb="FF000000"/>
        <rFont val="Calibri"/>
        <family val="2"/>
        <scheme val="minor"/>
      </rPr>
      <t>Brive la Gaillarde</t>
    </r>
    <r>
      <rPr>
        <sz val="11"/>
        <color rgb="FF000000"/>
        <rFont val="Calibri"/>
        <family val="2"/>
        <scheme val="minor"/>
      </rPr>
      <t xml:space="preserve"> (19)</t>
    </r>
  </si>
  <si>
    <t>Morbihan</t>
  </si>
  <si>
    <t>Paris</t>
  </si>
  <si>
    <t>Deux Sèvres</t>
  </si>
  <si>
    <t>Lyon</t>
  </si>
  <si>
    <t>Dijon</t>
  </si>
  <si>
    <t>Niort</t>
  </si>
  <si>
    <t>Brive</t>
  </si>
  <si>
    <t>Tours</t>
  </si>
  <si>
    <t>Voiron</t>
  </si>
  <si>
    <t>St Lô</t>
  </si>
  <si>
    <t>Ain</t>
  </si>
  <si>
    <t>Oyonnax</t>
  </si>
  <si>
    <t>Épinal</t>
  </si>
  <si>
    <t>Saint-Dizier</t>
  </si>
  <si>
    <t>Coût/palette</t>
  </si>
  <si>
    <t>Coût total</t>
  </si>
  <si>
    <t>Nb de pal</t>
  </si>
  <si>
    <t>Nb de vh</t>
  </si>
  <si>
    <t>Agence distrib. N/B/C</t>
  </si>
  <si>
    <r>
      <t xml:space="preserve">Agence de </t>
    </r>
    <r>
      <rPr>
        <b/>
        <sz val="11"/>
        <color rgb="FF000000"/>
        <rFont val="Calibri"/>
        <family val="2"/>
        <scheme val="minor"/>
      </rPr>
      <t>Clermont-Ferrand</t>
    </r>
    <r>
      <rPr>
        <sz val="11"/>
        <color rgb="FF000000"/>
        <rFont val="Calibri"/>
        <family val="2"/>
        <scheme val="minor"/>
      </rPr>
      <t xml:space="preserve"> (63)</t>
    </r>
  </si>
  <si>
    <t>Clermont Fd</t>
  </si>
  <si>
    <t>Totaux</t>
  </si>
  <si>
    <t>-</t>
  </si>
  <si>
    <t>Coût/plateforme STEF</t>
  </si>
  <si>
    <t>Plateforme STEF</t>
  </si>
  <si>
    <t>Chalon S/S</t>
  </si>
  <si>
    <t>Observations/modifications</t>
  </si>
  <si>
    <t>Albi</t>
  </si>
  <si>
    <t>Aubusson</t>
  </si>
  <si>
    <t>Autun</t>
  </si>
  <si>
    <t>Blois</t>
  </si>
  <si>
    <t>Clermont-Fd</t>
  </si>
  <si>
    <t>Mende</t>
  </si>
  <si>
    <t>Montargis</t>
  </si>
  <si>
    <t>Narbonne</t>
  </si>
  <si>
    <t>Péronne</t>
  </si>
  <si>
    <t>Riom</t>
  </si>
  <si>
    <t>Roanne</t>
  </si>
  <si>
    <t>Ussel</t>
  </si>
  <si>
    <t>Roquefort</t>
  </si>
  <si>
    <t>Marseille</t>
  </si>
  <si>
    <t>Toulouse</t>
  </si>
  <si>
    <t>Reims</t>
  </si>
  <si>
    <t>Temps de parcours</t>
  </si>
  <si>
    <t>Langres</t>
  </si>
  <si>
    <t>Ville de départ :</t>
  </si>
  <si>
    <t>Ville d'arrivée :</t>
  </si>
  <si>
    <t>Distance</t>
  </si>
  <si>
    <t>(en hh: mm, incluant les temps de pauses)</t>
  </si>
  <si>
    <t>Vitesse horaire moyenne</t>
  </si>
  <si>
    <t>Durée conduite</t>
  </si>
  <si>
    <t>Durée trajet (yc pauses)</t>
  </si>
  <si>
    <t>En heures</t>
  </si>
  <si>
    <t>En minutes (arrondies 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</si>
</sst>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0"/>
    <numFmt numFmtId="165" formatCode="#,##0\ &quot;€&quot;"/>
    <numFmt numFmtId="166" formatCode="General&quot; km&quot;"/>
    <numFmt numFmtId="167" formatCode="h:mm;@"/>
    <numFmt numFmtId="168" formatCode="General&quot; h&quot;"/>
    <numFmt numFmtId="169" formatCode="General&quot; '&quot;"/>
    <numFmt numFmtId="170" formatCode="General&quot; km/h&quot;"/>
  </numFmts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3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164" fontId="3" fillId="4" borderId="5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65" fontId="0" fillId="3" borderId="1" xfId="0" applyNumberForma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0" xfId="0" applyFont="1"/>
    <xf numFmtId="0" fontId="1" fillId="0" borderId="9" xfId="0" applyFont="1" applyFill="1" applyBorder="1"/>
    <xf numFmtId="0" fontId="0" fillId="0" borderId="0" xfId="0" applyBorder="1"/>
    <xf numFmtId="0" fontId="0" fillId="0" borderId="16" xfId="0" applyFill="1" applyBorder="1"/>
    <xf numFmtId="0" fontId="5" fillId="7" borderId="0" xfId="0" applyFont="1" applyFill="1"/>
    <xf numFmtId="0" fontId="0" fillId="7" borderId="0" xfId="0" applyFill="1"/>
    <xf numFmtId="0" fontId="5" fillId="2" borderId="0" xfId="0" applyFont="1" applyFill="1"/>
    <xf numFmtId="0" fontId="5" fillId="8" borderId="0" xfId="0" applyFont="1" applyFill="1"/>
    <xf numFmtId="0" fontId="0" fillId="8" borderId="0" xfId="0" applyFill="1"/>
    <xf numFmtId="0" fontId="5" fillId="9" borderId="0" xfId="0" applyFont="1" applyFill="1" applyAlignment="1">
      <alignment horizontal="left"/>
    </xf>
    <xf numFmtId="166" fontId="5" fillId="10" borderId="0" xfId="0" applyNumberFormat="1" applyFont="1" applyFill="1" applyAlignment="1"/>
    <xf numFmtId="0" fontId="0" fillId="11" borderId="0" xfId="0" applyFill="1"/>
    <xf numFmtId="166" fontId="0" fillId="11" borderId="0" xfId="0" applyNumberFormat="1" applyFill="1"/>
    <xf numFmtId="166" fontId="5" fillId="11" borderId="0" xfId="0" applyNumberFormat="1" applyFont="1" applyFill="1" applyAlignment="1"/>
    <xf numFmtId="167" fontId="5" fillId="11" borderId="0" xfId="0" applyNumberFormat="1" applyFont="1" applyFill="1" applyAlignment="1"/>
    <xf numFmtId="0" fontId="6" fillId="11" borderId="0" xfId="0" applyFont="1" applyFill="1" applyAlignment="1">
      <alignment horizontal="center"/>
    </xf>
    <xf numFmtId="0" fontId="0" fillId="12" borderId="0" xfId="0" applyFill="1" applyAlignment="1">
      <alignment vertical="center"/>
    </xf>
    <xf numFmtId="170" fontId="0" fillId="12" borderId="0" xfId="0" applyNumberFormat="1" applyFill="1" applyAlignment="1">
      <alignment vertical="center"/>
    </xf>
    <xf numFmtId="168" fontId="0" fillId="12" borderId="0" xfId="0" applyNumberFormat="1" applyFill="1" applyAlignment="1">
      <alignment vertical="center"/>
    </xf>
    <xf numFmtId="169" fontId="0" fillId="12" borderId="0" xfId="0" applyNumberFormat="1" applyFill="1" applyAlignment="1">
      <alignment vertical="center"/>
    </xf>
    <xf numFmtId="167" fontId="5" fillId="4" borderId="0" xfId="0" applyNumberFormat="1" applyFont="1" applyFill="1" applyAlignment="1"/>
    <xf numFmtId="0" fontId="5" fillId="6" borderId="0" xfId="0" applyFont="1" applyFill="1" applyProtection="1">
      <protection locked="0"/>
    </xf>
    <xf numFmtId="0" fontId="5" fillId="5" borderId="0" xfId="0" applyFont="1" applyFill="1" applyProtection="1"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7" fontId="5" fillId="11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FF99"/>
      <color rgb="FFFFFF00"/>
      <color rgb="FFFFD85D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27</xdr:row>
      <xdr:rowOff>9525</xdr:rowOff>
    </xdr:from>
    <xdr:to>
      <xdr:col>3</xdr:col>
      <xdr:colOff>1123950</xdr:colOff>
      <xdr:row>30</xdr:row>
      <xdr:rowOff>0</xdr:rowOff>
    </xdr:to>
    <xdr:pic>
      <xdr:nvPicPr>
        <xdr:cNvPr id="1030" name="il_fi" descr="http://www.wallfizz.com/ville/sur-la-route/4318-route-automobile-WallFizz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2105025"/>
          <a:ext cx="2638425" cy="11715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6</xdr:col>
      <xdr:colOff>9524</xdr:colOff>
      <xdr:row>27</xdr:row>
      <xdr:rowOff>180975</xdr:rowOff>
    </xdr:to>
    <xdr:pic>
      <xdr:nvPicPr>
        <xdr:cNvPr id="1033" name="il_fi" descr="http://www.mycoop.coop/fileadmin/contribution/images/Clock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86675" y="1562100"/>
          <a:ext cx="1371599" cy="1171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zoomScale="130" zoomScaleNormal="130" workbookViewId="0">
      <selection activeCell="K2" sqref="K2"/>
    </sheetView>
  </sheetViews>
  <sheetFormatPr baseColWidth="10" defaultRowHeight="15" x14ac:dyDescent="0.25"/>
  <cols>
    <col min="1" max="1" width="5.85546875" customWidth="1"/>
    <col min="2" max="2" width="15.28515625" bestFit="1" customWidth="1"/>
    <col min="3" max="3" width="10.7109375" customWidth="1"/>
    <col min="4" max="5" width="10.5703125" customWidth="1"/>
    <col min="6" max="6" width="4.28515625" customWidth="1"/>
    <col min="7" max="7" width="12.7109375" customWidth="1"/>
    <col min="8" max="8" width="6.28515625" customWidth="1"/>
    <col min="9" max="9" width="15.7109375" customWidth="1"/>
    <col min="11" max="11" width="7.28515625" customWidth="1"/>
    <col min="12" max="12" width="4.140625" hidden="1" customWidth="1"/>
    <col min="13" max="13" width="12.28515625" customWidth="1"/>
  </cols>
  <sheetData>
    <row r="1" spans="1:14" ht="60.75" thickBot="1" x14ac:dyDescent="0.3">
      <c r="A1" s="28" t="s">
        <v>0</v>
      </c>
      <c r="B1" s="29" t="s">
        <v>2</v>
      </c>
      <c r="C1" s="28" t="s">
        <v>51</v>
      </c>
      <c r="D1" s="30" t="s">
        <v>52</v>
      </c>
      <c r="E1" s="30" t="s">
        <v>72</v>
      </c>
      <c r="G1" s="20" t="s">
        <v>48</v>
      </c>
      <c r="H1" s="57" t="s">
        <v>49</v>
      </c>
      <c r="I1" s="57"/>
      <c r="J1" s="21" t="s">
        <v>50</v>
      </c>
      <c r="K1" s="21" t="s">
        <v>71</v>
      </c>
      <c r="L1" s="22"/>
      <c r="M1" s="20" t="s">
        <v>67</v>
      </c>
      <c r="N1" s="20" t="s">
        <v>68</v>
      </c>
    </row>
    <row r="2" spans="1:14" ht="15.75" thickBot="1" x14ac:dyDescent="0.3">
      <c r="A2" s="6">
        <v>1</v>
      </c>
      <c r="B2" s="4" t="s">
        <v>63</v>
      </c>
      <c r="C2" s="2">
        <v>72</v>
      </c>
      <c r="D2" s="3">
        <v>63</v>
      </c>
      <c r="E2" s="3">
        <v>51</v>
      </c>
      <c r="G2" s="8" t="s">
        <v>42</v>
      </c>
      <c r="H2" s="7">
        <v>7</v>
      </c>
      <c r="I2" s="8" t="str">
        <f t="shared" ref="I2:I23" si="0">VLOOKUP(H2,tarifs,2,FALSE)</f>
        <v>Ardèche</v>
      </c>
      <c r="J2" s="9">
        <v>6</v>
      </c>
      <c r="K2" s="54"/>
      <c r="L2" s="18">
        <f t="shared" ref="L2:L23" si="1">IF(K2="n",3,IF(K2="b",4,IF(K2="c",5,2)))</f>
        <v>2</v>
      </c>
      <c r="M2" s="19" t="str">
        <f t="shared" ref="M2:M23" si="2">IF(K2=0,"",VLOOKUP(H2,tarifs,L2,FALSE))</f>
        <v/>
      </c>
      <c r="N2" s="19" t="str">
        <f t="shared" ref="N2:N23" si="3">IF(K2=0,"",J2*M2)</f>
        <v/>
      </c>
    </row>
    <row r="3" spans="1:14" ht="15.75" thickBot="1" x14ac:dyDescent="0.3">
      <c r="A3" s="6">
        <v>7</v>
      </c>
      <c r="B3" s="4" t="s">
        <v>36</v>
      </c>
      <c r="C3" s="2">
        <v>68</v>
      </c>
      <c r="D3" s="3">
        <v>57</v>
      </c>
      <c r="E3" s="3">
        <v>49</v>
      </c>
      <c r="G3" s="8" t="s">
        <v>41</v>
      </c>
      <c r="H3" s="10">
        <v>89</v>
      </c>
      <c r="I3" s="8" t="str">
        <f t="shared" si="0"/>
        <v>Yonne</v>
      </c>
      <c r="J3" s="9">
        <v>3</v>
      </c>
      <c r="K3" s="54"/>
      <c r="L3" s="18">
        <f t="shared" si="1"/>
        <v>2</v>
      </c>
      <c r="M3" s="19" t="str">
        <f t="shared" si="2"/>
        <v/>
      </c>
      <c r="N3" s="19" t="str">
        <f t="shared" si="3"/>
        <v/>
      </c>
    </row>
    <row r="4" spans="1:14" ht="15.75" thickBot="1" x14ac:dyDescent="0.3">
      <c r="A4" s="5">
        <v>14</v>
      </c>
      <c r="B4" s="4" t="s">
        <v>3</v>
      </c>
      <c r="C4" s="2">
        <v>71</v>
      </c>
      <c r="D4" s="3">
        <v>76</v>
      </c>
      <c r="E4" s="3">
        <v>79</v>
      </c>
      <c r="G4" s="8" t="s">
        <v>45</v>
      </c>
      <c r="H4" s="10">
        <v>60</v>
      </c>
      <c r="I4" s="8" t="str">
        <f t="shared" si="0"/>
        <v>Oise</v>
      </c>
      <c r="J4" s="9">
        <v>7</v>
      </c>
      <c r="K4" s="54"/>
      <c r="L4" s="18">
        <f t="shared" si="1"/>
        <v>2</v>
      </c>
      <c r="M4" s="19" t="str">
        <f t="shared" si="2"/>
        <v/>
      </c>
      <c r="N4" s="19" t="str">
        <f t="shared" si="3"/>
        <v/>
      </c>
    </row>
    <row r="5" spans="1:14" ht="15.75" thickBot="1" x14ac:dyDescent="0.3">
      <c r="A5" s="5">
        <v>18</v>
      </c>
      <c r="B5" s="4" t="s">
        <v>4</v>
      </c>
      <c r="C5" s="2">
        <v>55</v>
      </c>
      <c r="D5" s="3">
        <v>55</v>
      </c>
      <c r="E5" s="3">
        <v>51</v>
      </c>
      <c r="G5" s="8" t="s">
        <v>46</v>
      </c>
      <c r="H5" s="10">
        <v>18</v>
      </c>
      <c r="I5" s="8" t="str">
        <f t="shared" si="0"/>
        <v>Cher</v>
      </c>
      <c r="J5" s="9">
        <v>5</v>
      </c>
      <c r="K5" s="54"/>
      <c r="L5" s="18">
        <f t="shared" si="1"/>
        <v>2</v>
      </c>
      <c r="M5" s="19" t="str">
        <f t="shared" si="2"/>
        <v/>
      </c>
      <c r="N5" s="19" t="str">
        <f t="shared" si="3"/>
        <v/>
      </c>
    </row>
    <row r="6" spans="1:14" ht="15.75" thickBot="1" x14ac:dyDescent="0.3">
      <c r="A6" s="5">
        <v>19</v>
      </c>
      <c r="B6" s="4" t="s">
        <v>1</v>
      </c>
      <c r="C6" s="2">
        <v>55</v>
      </c>
      <c r="D6" s="3">
        <v>35</v>
      </c>
      <c r="E6" s="3">
        <v>44</v>
      </c>
      <c r="G6" s="8" t="s">
        <v>37</v>
      </c>
      <c r="H6" s="10">
        <v>14</v>
      </c>
      <c r="I6" s="8" t="str">
        <f t="shared" si="0"/>
        <v>Calvados</v>
      </c>
      <c r="J6" s="9">
        <v>3</v>
      </c>
      <c r="K6" s="54"/>
      <c r="L6" s="18">
        <f t="shared" si="1"/>
        <v>2</v>
      </c>
      <c r="M6" s="19" t="str">
        <f t="shared" si="2"/>
        <v/>
      </c>
      <c r="N6" s="19" t="str">
        <f t="shared" si="3"/>
        <v/>
      </c>
    </row>
    <row r="7" spans="1:14" ht="15.75" thickBot="1" x14ac:dyDescent="0.3">
      <c r="A7" s="5">
        <v>21</v>
      </c>
      <c r="B7" s="4" t="s">
        <v>23</v>
      </c>
      <c r="C7" s="2">
        <v>67</v>
      </c>
      <c r="D7" s="3">
        <v>63</v>
      </c>
      <c r="E7" s="3">
        <v>59</v>
      </c>
      <c r="G7" s="15" t="s">
        <v>78</v>
      </c>
      <c r="H7" s="17">
        <v>71</v>
      </c>
      <c r="I7" s="8" t="str">
        <f t="shared" si="0"/>
        <v>Saône et Loire</v>
      </c>
      <c r="J7" s="14">
        <v>7</v>
      </c>
      <c r="K7" s="54"/>
      <c r="L7" s="18">
        <f t="shared" si="1"/>
        <v>2</v>
      </c>
      <c r="M7" s="19" t="str">
        <f t="shared" si="2"/>
        <v/>
      </c>
      <c r="N7" s="19" t="str">
        <f t="shared" si="3"/>
        <v/>
      </c>
    </row>
    <row r="8" spans="1:14" ht="15.75" thickBot="1" x14ac:dyDescent="0.3">
      <c r="A8" s="5">
        <v>22</v>
      </c>
      <c r="B8" s="4" t="s">
        <v>5</v>
      </c>
      <c r="C8" s="2">
        <v>65</v>
      </c>
      <c r="D8" s="3">
        <v>74</v>
      </c>
      <c r="E8" s="3">
        <v>87</v>
      </c>
      <c r="G8" s="1" t="s">
        <v>73</v>
      </c>
      <c r="H8" s="10">
        <v>63</v>
      </c>
      <c r="I8" s="8" t="str">
        <f t="shared" si="0"/>
        <v>Puy de Dôme</v>
      </c>
      <c r="J8" s="9">
        <v>6</v>
      </c>
      <c r="K8" s="54"/>
      <c r="L8" s="18">
        <f t="shared" si="1"/>
        <v>2</v>
      </c>
      <c r="M8" s="19" t="str">
        <f t="shared" si="2"/>
        <v/>
      </c>
      <c r="N8" s="19" t="str">
        <f t="shared" si="3"/>
        <v/>
      </c>
    </row>
    <row r="9" spans="1:14" ht="15.75" thickBot="1" x14ac:dyDescent="0.3">
      <c r="A9" s="5">
        <v>27</v>
      </c>
      <c r="B9" s="4" t="s">
        <v>24</v>
      </c>
      <c r="C9" s="2">
        <v>69</v>
      </c>
      <c r="D9" s="3">
        <v>74</v>
      </c>
      <c r="E9" s="3">
        <v>72</v>
      </c>
      <c r="G9" s="12" t="s">
        <v>57</v>
      </c>
      <c r="H9" s="13">
        <v>21</v>
      </c>
      <c r="I9" s="8" t="str">
        <f t="shared" si="0"/>
        <v>Côte d'or</v>
      </c>
      <c r="J9" s="14">
        <v>3</v>
      </c>
      <c r="K9" s="54"/>
      <c r="L9" s="18">
        <f t="shared" si="1"/>
        <v>2</v>
      </c>
      <c r="M9" s="19" t="str">
        <f t="shared" si="2"/>
        <v/>
      </c>
      <c r="N9" s="19" t="str">
        <f t="shared" si="3"/>
        <v/>
      </c>
    </row>
    <row r="10" spans="1:14" ht="15.75" thickBot="1" x14ac:dyDescent="0.3">
      <c r="A10" s="5">
        <v>29</v>
      </c>
      <c r="B10" s="4" t="s">
        <v>6</v>
      </c>
      <c r="C10" s="2">
        <v>69</v>
      </c>
      <c r="D10" s="3">
        <v>78</v>
      </c>
      <c r="E10" s="3">
        <v>89</v>
      </c>
      <c r="G10" s="15" t="s">
        <v>65</v>
      </c>
      <c r="H10" s="17">
        <v>88</v>
      </c>
      <c r="I10" s="8" t="str">
        <f t="shared" si="0"/>
        <v>Vosges</v>
      </c>
      <c r="J10" s="14">
        <v>7</v>
      </c>
      <c r="K10" s="54"/>
      <c r="L10" s="18">
        <f t="shared" si="1"/>
        <v>2</v>
      </c>
      <c r="M10" s="19" t="str">
        <f t="shared" si="2"/>
        <v/>
      </c>
      <c r="N10" s="19" t="str">
        <f t="shared" si="3"/>
        <v/>
      </c>
    </row>
    <row r="11" spans="1:14" ht="15.75" thickBot="1" x14ac:dyDescent="0.3">
      <c r="A11" s="5">
        <v>35</v>
      </c>
      <c r="B11" s="4" t="s">
        <v>7</v>
      </c>
      <c r="C11" s="2">
        <v>62</v>
      </c>
      <c r="D11" s="3">
        <v>71</v>
      </c>
      <c r="E11" s="3">
        <v>76</v>
      </c>
      <c r="G11" s="8" t="s">
        <v>39</v>
      </c>
      <c r="H11" s="10">
        <v>22</v>
      </c>
      <c r="I11" s="8" t="str">
        <f t="shared" si="0"/>
        <v>Côtes d'Armor</v>
      </c>
      <c r="J11" s="9">
        <v>5</v>
      </c>
      <c r="K11" s="54"/>
      <c r="L11" s="18">
        <f t="shared" si="1"/>
        <v>2</v>
      </c>
      <c r="M11" s="19" t="str">
        <f t="shared" si="2"/>
        <v/>
      </c>
      <c r="N11" s="19" t="str">
        <f t="shared" si="3"/>
        <v/>
      </c>
    </row>
    <row r="12" spans="1:14" ht="15.75" thickBot="1" x14ac:dyDescent="0.3">
      <c r="A12" s="5">
        <v>36</v>
      </c>
      <c r="B12" s="4" t="s">
        <v>8</v>
      </c>
      <c r="C12" s="2">
        <v>53</v>
      </c>
      <c r="D12" s="3">
        <v>56</v>
      </c>
      <c r="E12" s="3">
        <v>54</v>
      </c>
      <c r="G12" s="8" t="s">
        <v>38</v>
      </c>
      <c r="H12" s="10">
        <v>53</v>
      </c>
      <c r="I12" s="8" t="str">
        <f t="shared" si="0"/>
        <v>Mayenne</v>
      </c>
      <c r="J12" s="9">
        <v>6</v>
      </c>
      <c r="K12" s="54"/>
      <c r="L12" s="18">
        <f t="shared" si="1"/>
        <v>2</v>
      </c>
      <c r="M12" s="19" t="str">
        <f t="shared" si="2"/>
        <v/>
      </c>
      <c r="N12" s="19" t="str">
        <f t="shared" si="3"/>
        <v/>
      </c>
    </row>
    <row r="13" spans="1:14" ht="15.75" thickBot="1" x14ac:dyDescent="0.3">
      <c r="A13" s="5">
        <v>37</v>
      </c>
      <c r="B13" s="4" t="s">
        <v>9</v>
      </c>
      <c r="C13" s="2">
        <v>48</v>
      </c>
      <c r="D13" s="3">
        <v>55</v>
      </c>
      <c r="E13" s="3">
        <v>57</v>
      </c>
      <c r="G13" s="12" t="s">
        <v>56</v>
      </c>
      <c r="H13" s="13">
        <v>69</v>
      </c>
      <c r="I13" s="8" t="str">
        <f t="shared" si="0"/>
        <v>Rhône</v>
      </c>
      <c r="J13" s="14">
        <v>7</v>
      </c>
      <c r="K13" s="54"/>
      <c r="L13" s="18">
        <f t="shared" si="1"/>
        <v>2</v>
      </c>
      <c r="M13" s="19" t="str">
        <f t="shared" si="2"/>
        <v/>
      </c>
      <c r="N13" s="19" t="str">
        <f t="shared" si="3"/>
        <v/>
      </c>
    </row>
    <row r="14" spans="1:14" ht="15.75" thickBot="1" x14ac:dyDescent="0.3">
      <c r="A14" s="5">
        <v>38</v>
      </c>
      <c r="B14" s="4" t="s">
        <v>25</v>
      </c>
      <c r="C14" s="2">
        <v>67</v>
      </c>
      <c r="D14" s="3">
        <v>65</v>
      </c>
      <c r="E14" s="3">
        <v>61</v>
      </c>
      <c r="G14" s="8" t="s">
        <v>47</v>
      </c>
      <c r="H14" s="11">
        <v>45</v>
      </c>
      <c r="I14" s="8" t="str">
        <f t="shared" si="0"/>
        <v>Loiret</v>
      </c>
      <c r="J14" s="9">
        <v>6</v>
      </c>
      <c r="K14" s="54"/>
      <c r="L14" s="18">
        <f t="shared" si="1"/>
        <v>2</v>
      </c>
      <c r="M14" s="19" t="str">
        <f t="shared" si="2"/>
        <v/>
      </c>
      <c r="N14" s="19" t="str">
        <f t="shared" si="3"/>
        <v/>
      </c>
    </row>
    <row r="15" spans="1:14" ht="15.75" thickBot="1" x14ac:dyDescent="0.3">
      <c r="A15" s="5">
        <v>42</v>
      </c>
      <c r="B15" s="4" t="s">
        <v>26</v>
      </c>
      <c r="C15" s="2">
        <v>65</v>
      </c>
      <c r="D15" s="3">
        <v>55</v>
      </c>
      <c r="E15" s="3">
        <v>44</v>
      </c>
      <c r="G15" s="1" t="s">
        <v>64</v>
      </c>
      <c r="H15" s="7">
        <v>1</v>
      </c>
      <c r="I15" s="8" t="str">
        <f t="shared" si="0"/>
        <v>Ain</v>
      </c>
      <c r="J15" s="9">
        <v>6</v>
      </c>
      <c r="K15" s="54"/>
      <c r="L15" s="18">
        <f t="shared" si="1"/>
        <v>2</v>
      </c>
      <c r="M15" s="19" t="str">
        <f t="shared" si="2"/>
        <v/>
      </c>
      <c r="N15" s="19" t="str">
        <f t="shared" si="3"/>
        <v/>
      </c>
    </row>
    <row r="16" spans="1:14" ht="15.75" thickBot="1" x14ac:dyDescent="0.3">
      <c r="A16" s="5">
        <v>44</v>
      </c>
      <c r="B16" s="4" t="s">
        <v>10</v>
      </c>
      <c r="C16" s="2">
        <v>59</v>
      </c>
      <c r="D16" s="3">
        <v>64</v>
      </c>
      <c r="E16" s="3">
        <v>68</v>
      </c>
      <c r="G16" s="12" t="s">
        <v>54</v>
      </c>
      <c r="H16" s="13">
        <v>75</v>
      </c>
      <c r="I16" s="8" t="str">
        <f t="shared" si="0"/>
        <v>Paris</v>
      </c>
      <c r="J16" s="14">
        <v>6</v>
      </c>
      <c r="K16" s="54"/>
      <c r="L16" s="18">
        <f t="shared" si="1"/>
        <v>2</v>
      </c>
      <c r="M16" s="19" t="str">
        <f t="shared" si="2"/>
        <v/>
      </c>
      <c r="N16" s="19" t="str">
        <f t="shared" si="3"/>
        <v/>
      </c>
    </row>
    <row r="17" spans="1:14" ht="15.75" thickBot="1" x14ac:dyDescent="0.3">
      <c r="A17" s="5">
        <v>45</v>
      </c>
      <c r="B17" s="4" t="s">
        <v>11</v>
      </c>
      <c r="C17" s="2">
        <v>66</v>
      </c>
      <c r="D17" s="3">
        <v>66</v>
      </c>
      <c r="E17" s="3">
        <v>66</v>
      </c>
      <c r="G17" s="8" t="s">
        <v>44</v>
      </c>
      <c r="H17" s="10">
        <v>76</v>
      </c>
      <c r="I17" s="8" t="str">
        <f t="shared" si="0"/>
        <v>Seine maritime</v>
      </c>
      <c r="J17" s="9">
        <v>5</v>
      </c>
      <c r="K17" s="54"/>
      <c r="L17" s="18">
        <f t="shared" si="1"/>
        <v>2</v>
      </c>
      <c r="M17" s="19" t="str">
        <f t="shared" si="2"/>
        <v/>
      </c>
      <c r="N17" s="19" t="str">
        <f t="shared" si="3"/>
        <v/>
      </c>
    </row>
    <row r="18" spans="1:14" ht="15.75" thickBot="1" x14ac:dyDescent="0.3">
      <c r="A18" s="5">
        <v>49</v>
      </c>
      <c r="B18" s="4" t="s">
        <v>12</v>
      </c>
      <c r="C18" s="2">
        <v>51</v>
      </c>
      <c r="D18" s="3">
        <v>63</v>
      </c>
      <c r="E18" s="3">
        <v>64</v>
      </c>
      <c r="G18" s="8" t="s">
        <v>40</v>
      </c>
      <c r="H18" s="11">
        <v>42</v>
      </c>
      <c r="I18" s="8" t="str">
        <f t="shared" si="0"/>
        <v>Loire</v>
      </c>
      <c r="J18" s="9">
        <v>6</v>
      </c>
      <c r="K18" s="54"/>
      <c r="L18" s="18">
        <f t="shared" si="1"/>
        <v>2</v>
      </c>
      <c r="M18" s="19" t="str">
        <f t="shared" si="2"/>
        <v/>
      </c>
      <c r="N18" s="19" t="str">
        <f t="shared" si="3"/>
        <v/>
      </c>
    </row>
    <row r="19" spans="1:14" ht="15.75" thickBot="1" x14ac:dyDescent="0.3">
      <c r="A19" s="5">
        <v>50</v>
      </c>
      <c r="B19" s="4" t="s">
        <v>13</v>
      </c>
      <c r="C19" s="2">
        <v>69</v>
      </c>
      <c r="D19" s="3">
        <v>73</v>
      </c>
      <c r="E19" s="3">
        <v>76</v>
      </c>
      <c r="G19" s="15" t="s">
        <v>66</v>
      </c>
      <c r="H19" s="17">
        <v>52</v>
      </c>
      <c r="I19" s="8" t="str">
        <f t="shared" si="0"/>
        <v>Haute Marne</v>
      </c>
      <c r="J19" s="14">
        <v>6</v>
      </c>
      <c r="K19" s="54"/>
      <c r="L19" s="18">
        <f t="shared" si="1"/>
        <v>2</v>
      </c>
      <c r="M19" s="19" t="str">
        <f t="shared" si="2"/>
        <v/>
      </c>
      <c r="N19" s="19" t="str">
        <f t="shared" si="3"/>
        <v/>
      </c>
    </row>
    <row r="20" spans="1:14" ht="15.75" thickBot="1" x14ac:dyDescent="0.3">
      <c r="A20" s="5">
        <v>51</v>
      </c>
      <c r="B20" s="4" t="s">
        <v>14</v>
      </c>
      <c r="C20" s="2">
        <v>74</v>
      </c>
      <c r="D20" s="3">
        <v>73</v>
      </c>
      <c r="E20" s="3">
        <v>69</v>
      </c>
      <c r="G20" s="15" t="s">
        <v>62</v>
      </c>
      <c r="H20" s="17">
        <v>50</v>
      </c>
      <c r="I20" s="8" t="str">
        <f t="shared" si="0"/>
        <v>Manche</v>
      </c>
      <c r="J20" s="14">
        <v>7</v>
      </c>
      <c r="K20" s="54"/>
      <c r="L20" s="18">
        <f t="shared" si="1"/>
        <v>2</v>
      </c>
      <c r="M20" s="19" t="str">
        <f t="shared" si="2"/>
        <v/>
      </c>
      <c r="N20" s="19" t="str">
        <f t="shared" si="3"/>
        <v/>
      </c>
    </row>
    <row r="21" spans="1:14" ht="15.75" thickBot="1" x14ac:dyDescent="0.3">
      <c r="A21" s="5">
        <v>52</v>
      </c>
      <c r="B21" s="4" t="s">
        <v>27</v>
      </c>
      <c r="C21" s="2">
        <v>84</v>
      </c>
      <c r="D21" s="3">
        <v>81</v>
      </c>
      <c r="E21" s="3">
        <v>69</v>
      </c>
      <c r="G21" s="15" t="s">
        <v>60</v>
      </c>
      <c r="H21" s="16">
        <v>37</v>
      </c>
      <c r="I21" s="8" t="str">
        <f t="shared" si="0"/>
        <v>Indre et Loire</v>
      </c>
      <c r="J21" s="14">
        <v>6</v>
      </c>
      <c r="K21" s="54"/>
      <c r="L21" s="18">
        <f t="shared" si="1"/>
        <v>2</v>
      </c>
      <c r="M21" s="19" t="str">
        <f t="shared" si="2"/>
        <v/>
      </c>
      <c r="N21" s="19" t="str">
        <f t="shared" si="3"/>
        <v/>
      </c>
    </row>
    <row r="22" spans="1:14" ht="15.75" thickBot="1" x14ac:dyDescent="0.3">
      <c r="A22" s="5">
        <v>53</v>
      </c>
      <c r="B22" s="4" t="s">
        <v>15</v>
      </c>
      <c r="C22" s="2">
        <v>56</v>
      </c>
      <c r="D22" s="3">
        <v>67</v>
      </c>
      <c r="E22" s="3">
        <v>72</v>
      </c>
      <c r="G22" s="8" t="s">
        <v>43</v>
      </c>
      <c r="H22" s="10">
        <v>55</v>
      </c>
      <c r="I22" s="8" t="str">
        <f t="shared" si="0"/>
        <v>Meuse</v>
      </c>
      <c r="J22" s="9">
        <v>7</v>
      </c>
      <c r="K22" s="54"/>
      <c r="L22" s="18">
        <f t="shared" si="1"/>
        <v>2</v>
      </c>
      <c r="M22" s="19" t="str">
        <f t="shared" si="2"/>
        <v/>
      </c>
      <c r="N22" s="19" t="str">
        <f t="shared" si="3"/>
        <v/>
      </c>
    </row>
    <row r="23" spans="1:14" ht="15.75" thickBot="1" x14ac:dyDescent="0.3">
      <c r="A23" s="5">
        <v>55</v>
      </c>
      <c r="B23" s="4" t="s">
        <v>28</v>
      </c>
      <c r="C23" s="2">
        <v>83</v>
      </c>
      <c r="D23" s="3">
        <v>79</v>
      </c>
      <c r="E23" s="3">
        <v>66</v>
      </c>
      <c r="G23" s="1" t="s">
        <v>61</v>
      </c>
      <c r="H23" s="11">
        <v>38</v>
      </c>
      <c r="I23" s="8" t="str">
        <f t="shared" si="0"/>
        <v>Isère</v>
      </c>
      <c r="J23" s="9">
        <v>7</v>
      </c>
      <c r="K23" s="54"/>
      <c r="L23" s="18">
        <f t="shared" si="1"/>
        <v>2</v>
      </c>
      <c r="M23" s="19" t="str">
        <f t="shared" si="2"/>
        <v/>
      </c>
      <c r="N23" s="19" t="str">
        <f t="shared" si="3"/>
        <v/>
      </c>
    </row>
    <row r="24" spans="1:14" ht="15.75" thickBot="1" x14ac:dyDescent="0.3">
      <c r="A24" s="5">
        <v>56</v>
      </c>
      <c r="B24" s="4" t="s">
        <v>53</v>
      </c>
      <c r="C24" s="2">
        <v>63</v>
      </c>
      <c r="D24" s="3">
        <v>70</v>
      </c>
      <c r="E24" s="3">
        <v>76</v>
      </c>
      <c r="G24" s="58" t="s">
        <v>74</v>
      </c>
      <c r="H24" s="58"/>
      <c r="I24" s="58"/>
      <c r="J24" s="23">
        <f>SUM(J2:J23)</f>
        <v>127</v>
      </c>
      <c r="K24" s="24" t="s">
        <v>75</v>
      </c>
      <c r="L24" s="25">
        <f>IF(K24="n",3,IF(K24="b",4,IF(K24="c",5,2)))</f>
        <v>2</v>
      </c>
      <c r="M24" s="26" t="s">
        <v>75</v>
      </c>
      <c r="N24" s="27">
        <f>SUM(N2:N23)</f>
        <v>0</v>
      </c>
    </row>
    <row r="25" spans="1:14" ht="15.75" thickBot="1" x14ac:dyDescent="0.3">
      <c r="A25" s="5">
        <v>57</v>
      </c>
      <c r="B25" s="4" t="s">
        <v>29</v>
      </c>
      <c r="C25" s="2">
        <v>87</v>
      </c>
      <c r="D25" s="3">
        <v>84</v>
      </c>
      <c r="E25" s="3">
        <v>71</v>
      </c>
    </row>
    <row r="26" spans="1:14" ht="15.75" thickBot="1" x14ac:dyDescent="0.3">
      <c r="A26" s="5">
        <v>60</v>
      </c>
      <c r="B26" s="4" t="s">
        <v>30</v>
      </c>
      <c r="C26" s="2">
        <v>71</v>
      </c>
      <c r="D26" s="3">
        <v>75</v>
      </c>
      <c r="E26" s="3">
        <v>71</v>
      </c>
    </row>
    <row r="27" spans="1:14" ht="15.75" thickBot="1" x14ac:dyDescent="0.3">
      <c r="A27" s="5">
        <v>63</v>
      </c>
      <c r="B27" s="4" t="s">
        <v>18</v>
      </c>
      <c r="C27" s="2">
        <v>62</v>
      </c>
      <c r="D27" s="3">
        <v>50</v>
      </c>
      <c r="E27" s="3">
        <v>35</v>
      </c>
      <c r="G27" s="31"/>
    </row>
    <row r="28" spans="1:14" ht="15.75" customHeight="1" thickBot="1" x14ac:dyDescent="0.3">
      <c r="A28" s="5">
        <v>67</v>
      </c>
      <c r="B28" s="4" t="s">
        <v>31</v>
      </c>
      <c r="C28" s="2">
        <v>89</v>
      </c>
      <c r="D28" s="3">
        <v>86</v>
      </c>
      <c r="E28" s="3">
        <v>76</v>
      </c>
      <c r="G28" s="55" t="s">
        <v>77</v>
      </c>
      <c r="H28" s="55" t="s">
        <v>69</v>
      </c>
      <c r="I28" s="55" t="s">
        <v>76</v>
      </c>
      <c r="J28" s="74" t="s">
        <v>70</v>
      </c>
      <c r="K28" s="59" t="s">
        <v>79</v>
      </c>
      <c r="L28" s="60"/>
      <c r="M28" s="60"/>
      <c r="N28" s="61"/>
    </row>
    <row r="29" spans="1:14" ht="15.75" thickBot="1" x14ac:dyDescent="0.3">
      <c r="A29" s="5">
        <v>68</v>
      </c>
      <c r="B29" s="4" t="s">
        <v>32</v>
      </c>
      <c r="C29" s="2">
        <v>89</v>
      </c>
      <c r="D29" s="3">
        <v>85</v>
      </c>
      <c r="E29" s="3">
        <v>71</v>
      </c>
      <c r="G29" s="56"/>
      <c r="H29" s="56"/>
      <c r="I29" s="56"/>
      <c r="J29" s="75"/>
      <c r="K29" s="62"/>
      <c r="L29" s="63"/>
      <c r="M29" s="63"/>
      <c r="N29" s="64"/>
    </row>
    <row r="30" spans="1:14" ht="15.75" thickBot="1" x14ac:dyDescent="0.3">
      <c r="A30" s="5">
        <v>69</v>
      </c>
      <c r="B30" s="4" t="s">
        <v>33</v>
      </c>
      <c r="C30" s="2">
        <v>70</v>
      </c>
      <c r="D30" s="3">
        <v>59</v>
      </c>
      <c r="E30" s="3">
        <v>48</v>
      </c>
      <c r="G30" s="1" t="s">
        <v>58</v>
      </c>
      <c r="H30" s="18">
        <f>SUMIF(L2:L23,3,J2:J23)</f>
        <v>0</v>
      </c>
      <c r="I30" s="18">
        <f>SUMIF(L2:L23,3,N2:N23)</f>
        <v>0</v>
      </c>
      <c r="J30" s="18">
        <f>ROUNDUP(H30/33,0)</f>
        <v>0</v>
      </c>
      <c r="K30" s="65"/>
      <c r="L30" s="66"/>
      <c r="M30" s="66"/>
      <c r="N30" s="67"/>
    </row>
    <row r="31" spans="1:14" ht="15.75" thickBot="1" x14ac:dyDescent="0.3">
      <c r="A31" s="5">
        <v>71</v>
      </c>
      <c r="B31" s="4" t="s">
        <v>34</v>
      </c>
      <c r="C31" s="2">
        <v>71</v>
      </c>
      <c r="D31" s="3">
        <v>60</v>
      </c>
      <c r="E31" s="3">
        <v>49</v>
      </c>
      <c r="G31" s="1" t="s">
        <v>59</v>
      </c>
      <c r="H31" s="18">
        <f>SUMIF(L2:L23,4,J2:J23)</f>
        <v>0</v>
      </c>
      <c r="I31" s="18">
        <f>SUMIF(L2:L23,4,N2:N23)</f>
        <v>0</v>
      </c>
      <c r="J31" s="18">
        <f>ROUNDUP(H31/33,0)</f>
        <v>0</v>
      </c>
      <c r="K31" s="68"/>
      <c r="L31" s="69"/>
      <c r="M31" s="69"/>
      <c r="N31" s="70"/>
    </row>
    <row r="32" spans="1:14" ht="15.75" thickBot="1" x14ac:dyDescent="0.3">
      <c r="A32" s="5">
        <v>72</v>
      </c>
      <c r="B32" s="4" t="s">
        <v>16</v>
      </c>
      <c r="C32" s="2">
        <v>54</v>
      </c>
      <c r="D32" s="3">
        <v>63</v>
      </c>
      <c r="E32" s="3">
        <v>67</v>
      </c>
      <c r="G32" s="1" t="s">
        <v>73</v>
      </c>
      <c r="H32" s="18">
        <f>SUMIF(L2:L23,5,J2:J23)</f>
        <v>0</v>
      </c>
      <c r="I32" s="18">
        <f>SUMIF(L2:L23,5,N2:N23)</f>
        <v>0</v>
      </c>
      <c r="J32" s="18">
        <f>ROUNDUP(H32/33,0)</f>
        <v>0</v>
      </c>
      <c r="K32" s="71"/>
      <c r="L32" s="72"/>
      <c r="M32" s="72"/>
      <c r="N32" s="73"/>
    </row>
    <row r="33" spans="1:14" ht="15.75" thickBot="1" x14ac:dyDescent="0.3">
      <c r="A33" s="5">
        <v>75</v>
      </c>
      <c r="B33" s="4" t="s">
        <v>54</v>
      </c>
      <c r="C33" s="2">
        <v>73</v>
      </c>
      <c r="D33" s="3">
        <v>71</v>
      </c>
      <c r="E33" s="3">
        <v>71</v>
      </c>
      <c r="G33" s="23" t="s">
        <v>74</v>
      </c>
      <c r="H33" s="23">
        <f>SUM(H30:H32)</f>
        <v>0</v>
      </c>
      <c r="I33" s="23">
        <f>SUM(I30:I32)</f>
        <v>0</v>
      </c>
      <c r="J33" s="23">
        <f>SUM(J30:J32)</f>
        <v>0</v>
      </c>
      <c r="K33" s="58"/>
      <c r="L33" s="58"/>
      <c r="M33" s="58"/>
      <c r="N33" s="58"/>
    </row>
    <row r="34" spans="1:14" ht="15.75" thickBot="1" x14ac:dyDescent="0.3">
      <c r="A34" s="5">
        <v>76</v>
      </c>
      <c r="B34" s="4" t="s">
        <v>17</v>
      </c>
      <c r="C34" s="2">
        <v>74</v>
      </c>
      <c r="D34" s="3">
        <v>78</v>
      </c>
      <c r="E34" s="3">
        <v>79</v>
      </c>
      <c r="G34" s="32"/>
    </row>
    <row r="35" spans="1:14" ht="15.75" thickBot="1" x14ac:dyDescent="0.3">
      <c r="A35" s="5">
        <v>79</v>
      </c>
      <c r="B35" s="4" t="s">
        <v>55</v>
      </c>
      <c r="C35" s="2">
        <v>35</v>
      </c>
      <c r="D35" s="3">
        <v>57</v>
      </c>
      <c r="E35" s="3">
        <v>63</v>
      </c>
      <c r="G35" s="33"/>
    </row>
    <row r="36" spans="1:14" ht="15.75" customHeight="1" thickBot="1" x14ac:dyDescent="0.3">
      <c r="A36" s="5">
        <v>85</v>
      </c>
      <c r="B36" s="4" t="s">
        <v>19</v>
      </c>
      <c r="C36" s="2">
        <v>44</v>
      </c>
      <c r="D36" s="3">
        <v>59</v>
      </c>
      <c r="E36" s="3">
        <v>64</v>
      </c>
    </row>
    <row r="37" spans="1:14" ht="15.75" thickBot="1" x14ac:dyDescent="0.3">
      <c r="A37" s="5">
        <v>86</v>
      </c>
      <c r="B37" s="4" t="s">
        <v>20</v>
      </c>
      <c r="C37" s="2">
        <v>43</v>
      </c>
      <c r="D37" s="3">
        <v>53</v>
      </c>
      <c r="E37" s="3">
        <v>58</v>
      </c>
    </row>
    <row r="38" spans="1:14" ht="15.75" thickBot="1" x14ac:dyDescent="0.3">
      <c r="A38" s="5">
        <v>87</v>
      </c>
      <c r="B38" s="4" t="s">
        <v>21</v>
      </c>
      <c r="C38" s="2">
        <v>46</v>
      </c>
      <c r="D38" s="3">
        <v>48</v>
      </c>
      <c r="E38" s="3">
        <v>55</v>
      </c>
    </row>
    <row r="39" spans="1:14" ht="15.75" thickBot="1" x14ac:dyDescent="0.3">
      <c r="A39" s="5">
        <v>88</v>
      </c>
      <c r="B39" s="4" t="s">
        <v>35</v>
      </c>
      <c r="C39" s="2">
        <v>79</v>
      </c>
      <c r="D39" s="3">
        <v>74</v>
      </c>
      <c r="E39" s="3">
        <v>68</v>
      </c>
    </row>
    <row r="40" spans="1:14" ht="15.75" thickBot="1" x14ac:dyDescent="0.3">
      <c r="A40" s="5">
        <v>89</v>
      </c>
      <c r="B40" s="4" t="s">
        <v>22</v>
      </c>
      <c r="C40" s="2">
        <v>59</v>
      </c>
      <c r="D40" s="3">
        <v>62</v>
      </c>
      <c r="E40" s="3">
        <v>57</v>
      </c>
    </row>
  </sheetData>
  <sheetProtection sheet="1" objects="1" scenarios="1"/>
  <sortState ref="G2:N23">
    <sortCondition ref="G2"/>
  </sortState>
  <mergeCells count="9">
    <mergeCell ref="G28:G29"/>
    <mergeCell ref="H1:I1"/>
    <mergeCell ref="G24:I24"/>
    <mergeCell ref="K28:N29"/>
    <mergeCell ref="K33:N33"/>
    <mergeCell ref="K30:N32"/>
    <mergeCell ref="J28:J29"/>
    <mergeCell ref="I28:I29"/>
    <mergeCell ref="H28:H29"/>
  </mergeCells>
  <dataValidations xWindow="1043" yWindow="361" count="1">
    <dataValidation type="list" allowBlank="1" showDropDown="1" showErrorMessage="1" errorTitle="Erreur de saisie" error="Erreur de saisie_x000a_Entrez c, b ou n" prompt="Saisir b, c ou n" sqref="K2:K23">
      <formula1>"b,c,n"</formula1>
    </dataValidation>
  </dataValidation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showRowColHeaders="0" topLeftCell="A25" zoomScaleNormal="100" workbookViewId="0">
      <selection activeCell="E27" sqref="E27"/>
    </sheetView>
  </sheetViews>
  <sheetFormatPr baseColWidth="10" defaultRowHeight="15" x14ac:dyDescent="0.25"/>
  <cols>
    <col min="1" max="1" width="29" customWidth="1"/>
    <col min="2" max="3" width="11.42578125" customWidth="1"/>
    <col min="4" max="4" width="17" customWidth="1"/>
    <col min="5" max="5" width="46.42578125" customWidth="1"/>
    <col min="6" max="6" width="20.42578125" customWidth="1"/>
    <col min="7" max="7" width="11.28515625" customWidth="1"/>
    <col min="8" max="10" width="12.28515625" customWidth="1"/>
    <col min="11" max="12" width="11.42578125" customWidth="1"/>
    <col min="15" max="15" width="12" bestFit="1" customWidth="1"/>
    <col min="17" max="17" width="22.5703125" customWidth="1"/>
  </cols>
  <sheetData>
    <row r="1" spans="1:23" hidden="1" x14ac:dyDescent="0.25">
      <c r="A1" s="1"/>
      <c r="B1" s="18" t="s">
        <v>80</v>
      </c>
      <c r="C1" s="18" t="s">
        <v>81</v>
      </c>
      <c r="D1" s="18" t="s">
        <v>82</v>
      </c>
      <c r="E1" s="18" t="s">
        <v>83</v>
      </c>
      <c r="F1" s="18" t="s">
        <v>59</v>
      </c>
      <c r="G1" s="18" t="s">
        <v>84</v>
      </c>
      <c r="H1" s="18" t="s">
        <v>97</v>
      </c>
      <c r="I1" s="18" t="s">
        <v>56</v>
      </c>
      <c r="J1" s="18" t="s">
        <v>93</v>
      </c>
      <c r="K1" s="18" t="s">
        <v>85</v>
      </c>
      <c r="L1" s="18" t="s">
        <v>86</v>
      </c>
      <c r="M1" s="18" t="s">
        <v>87</v>
      </c>
      <c r="N1" s="18" t="s">
        <v>58</v>
      </c>
      <c r="O1" s="18" t="s">
        <v>88</v>
      </c>
      <c r="P1" s="18" t="s">
        <v>95</v>
      </c>
      <c r="Q1" s="18" t="s">
        <v>89</v>
      </c>
      <c r="R1" s="18" t="s">
        <v>90</v>
      </c>
      <c r="S1" s="18" t="s">
        <v>92</v>
      </c>
      <c r="T1" s="18" t="s">
        <v>94</v>
      </c>
      <c r="U1" s="18" t="s">
        <v>60</v>
      </c>
      <c r="V1" s="18" t="s">
        <v>91</v>
      </c>
    </row>
    <row r="2" spans="1:23" hidden="1" x14ac:dyDescent="0.25">
      <c r="A2" s="1" t="s">
        <v>80</v>
      </c>
      <c r="B2" s="1">
        <v>0</v>
      </c>
      <c r="C2" s="1">
        <v>371</v>
      </c>
      <c r="D2" s="1">
        <v>593</v>
      </c>
      <c r="E2" s="1">
        <v>566</v>
      </c>
      <c r="F2" s="1">
        <v>220</v>
      </c>
      <c r="G2" s="1">
        <v>313</v>
      </c>
      <c r="H2" s="1">
        <v>714</v>
      </c>
      <c r="I2" s="1">
        <v>472</v>
      </c>
      <c r="J2" s="1">
        <v>478</v>
      </c>
      <c r="K2" s="1">
        <v>176</v>
      </c>
      <c r="L2" s="1">
        <v>604</v>
      </c>
      <c r="M2" s="1">
        <v>224</v>
      </c>
      <c r="N2" s="1">
        <v>491</v>
      </c>
      <c r="O2" s="1">
        <v>834</v>
      </c>
      <c r="P2" s="1">
        <v>852</v>
      </c>
      <c r="Q2" s="1">
        <v>328</v>
      </c>
      <c r="R2" s="1">
        <v>431</v>
      </c>
      <c r="S2" s="1">
        <v>90</v>
      </c>
      <c r="T2" s="1">
        <v>77</v>
      </c>
      <c r="U2" s="1">
        <v>535</v>
      </c>
      <c r="V2" s="1">
        <v>314</v>
      </c>
    </row>
    <row r="3" spans="1:23" hidden="1" x14ac:dyDescent="0.25">
      <c r="A3" s="1" t="s">
        <v>81</v>
      </c>
      <c r="B3" s="1">
        <v>371</v>
      </c>
      <c r="C3" s="1">
        <v>0</v>
      </c>
      <c r="D3" s="1">
        <v>247</v>
      </c>
      <c r="E3" s="1">
        <v>293</v>
      </c>
      <c r="F3" s="1">
        <v>156</v>
      </c>
      <c r="G3" s="1">
        <v>87</v>
      </c>
      <c r="H3" s="1">
        <v>590</v>
      </c>
      <c r="I3" s="1">
        <v>271</v>
      </c>
      <c r="J3" s="1">
        <v>580</v>
      </c>
      <c r="K3" s="1">
        <v>288</v>
      </c>
      <c r="L3" s="1">
        <v>332</v>
      </c>
      <c r="M3" s="1">
        <v>489</v>
      </c>
      <c r="N3" s="1">
        <v>287</v>
      </c>
      <c r="O3" s="1">
        <v>541</v>
      </c>
      <c r="P3" s="1">
        <v>556</v>
      </c>
      <c r="Q3" s="1">
        <v>106</v>
      </c>
      <c r="R3" s="1">
        <v>230</v>
      </c>
      <c r="S3" s="1">
        <v>363</v>
      </c>
      <c r="T3" s="1">
        <v>353</v>
      </c>
      <c r="U3" s="1">
        <v>321</v>
      </c>
      <c r="V3" s="1">
        <v>56</v>
      </c>
    </row>
    <row r="4" spans="1:23" hidden="1" x14ac:dyDescent="0.25">
      <c r="A4" s="1" t="s">
        <v>82</v>
      </c>
      <c r="B4" s="1">
        <v>593</v>
      </c>
      <c r="C4" s="1">
        <v>247</v>
      </c>
      <c r="D4" s="1">
        <v>0</v>
      </c>
      <c r="E4" s="1">
        <v>371</v>
      </c>
      <c r="F4" s="1">
        <v>374</v>
      </c>
      <c r="G4" s="1">
        <v>219</v>
      </c>
      <c r="H4" s="1">
        <v>168</v>
      </c>
      <c r="I4" s="1">
        <v>187</v>
      </c>
      <c r="J4" s="1">
        <v>498</v>
      </c>
      <c r="K4" s="1">
        <v>387</v>
      </c>
      <c r="L4" s="1">
        <v>233</v>
      </c>
      <c r="M4" s="1">
        <v>576</v>
      </c>
      <c r="N4" s="1">
        <v>481</v>
      </c>
      <c r="O4" s="1">
        <v>470</v>
      </c>
      <c r="P4" s="1">
        <v>325</v>
      </c>
      <c r="Q4" s="1">
        <v>205</v>
      </c>
      <c r="R4" s="1">
        <v>136</v>
      </c>
      <c r="S4" s="1">
        <v>466</v>
      </c>
      <c r="T4" s="1">
        <v>570</v>
      </c>
      <c r="U4" s="1">
        <v>349</v>
      </c>
      <c r="V4" s="1">
        <v>291</v>
      </c>
    </row>
    <row r="5" spans="1:23" hidden="1" x14ac:dyDescent="0.25">
      <c r="A5" s="1" t="s">
        <v>83</v>
      </c>
      <c r="B5" s="1">
        <v>566</v>
      </c>
      <c r="C5" s="1">
        <v>293</v>
      </c>
      <c r="D5" s="1">
        <v>371</v>
      </c>
      <c r="E5" s="1">
        <v>0</v>
      </c>
      <c r="F5" s="1">
        <v>349</v>
      </c>
      <c r="G5" s="1">
        <v>291</v>
      </c>
      <c r="H5" s="1">
        <v>379</v>
      </c>
      <c r="I5" s="1">
        <v>441</v>
      </c>
      <c r="J5" s="1">
        <v>751</v>
      </c>
      <c r="K5" s="1">
        <v>458</v>
      </c>
      <c r="L5" s="1">
        <v>136</v>
      </c>
      <c r="M5" s="1">
        <v>659</v>
      </c>
      <c r="N5" s="1">
        <v>235</v>
      </c>
      <c r="O5" s="1">
        <v>320</v>
      </c>
      <c r="P5" s="1">
        <v>320</v>
      </c>
      <c r="Q5" s="1">
        <v>277</v>
      </c>
      <c r="R5" s="1">
        <v>321</v>
      </c>
      <c r="S5" s="1">
        <v>545</v>
      </c>
      <c r="T5" s="1">
        <v>545</v>
      </c>
      <c r="U5" s="1">
        <v>65</v>
      </c>
      <c r="V5" s="1">
        <v>362</v>
      </c>
    </row>
    <row r="6" spans="1:23" hidden="1" x14ac:dyDescent="0.25">
      <c r="A6" s="1" t="s">
        <v>59</v>
      </c>
      <c r="B6" s="1">
        <v>220</v>
      </c>
      <c r="C6" s="1">
        <v>156</v>
      </c>
      <c r="D6" s="1">
        <v>374</v>
      </c>
      <c r="E6" s="1">
        <v>349</v>
      </c>
      <c r="F6" s="1">
        <v>0</v>
      </c>
      <c r="G6" s="1">
        <v>179</v>
      </c>
      <c r="H6" s="1">
        <v>551</v>
      </c>
      <c r="I6" s="1">
        <v>361</v>
      </c>
      <c r="J6" s="1">
        <v>602</v>
      </c>
      <c r="K6" s="1">
        <v>378</v>
      </c>
      <c r="L6" s="1">
        <v>434</v>
      </c>
      <c r="M6" s="1">
        <v>349</v>
      </c>
      <c r="N6" s="1">
        <v>258</v>
      </c>
      <c r="O6" s="1">
        <v>618</v>
      </c>
      <c r="P6" s="1">
        <v>616</v>
      </c>
      <c r="Q6" s="1">
        <v>196</v>
      </c>
      <c r="R6" s="1">
        <v>320</v>
      </c>
      <c r="S6" s="1">
        <v>247</v>
      </c>
      <c r="T6" s="1">
        <v>199</v>
      </c>
      <c r="U6" s="1">
        <v>318</v>
      </c>
      <c r="V6" s="1">
        <v>98</v>
      </c>
    </row>
    <row r="7" spans="1:23" hidden="1" x14ac:dyDescent="0.25">
      <c r="A7" s="1" t="s">
        <v>84</v>
      </c>
      <c r="B7" s="1">
        <v>313</v>
      </c>
      <c r="C7" s="1">
        <v>87</v>
      </c>
      <c r="D7" s="1">
        <v>219</v>
      </c>
      <c r="E7" s="1">
        <v>291</v>
      </c>
      <c r="F7" s="1">
        <v>179</v>
      </c>
      <c r="G7" s="1">
        <v>0</v>
      </c>
      <c r="H7" s="1">
        <v>411</v>
      </c>
      <c r="I7" s="1">
        <v>167</v>
      </c>
      <c r="J7" s="1">
        <v>476</v>
      </c>
      <c r="K7" s="1">
        <v>177</v>
      </c>
      <c r="L7" s="1">
        <v>319</v>
      </c>
      <c r="M7" s="1">
        <v>378</v>
      </c>
      <c r="N7" s="1">
        <v>489</v>
      </c>
      <c r="O7" s="1">
        <v>560</v>
      </c>
      <c r="P7" s="1">
        <v>572</v>
      </c>
      <c r="Q7" s="1">
        <v>16</v>
      </c>
      <c r="R7" s="1">
        <v>126</v>
      </c>
      <c r="S7" s="1">
        <v>253</v>
      </c>
      <c r="T7" s="1">
        <v>376</v>
      </c>
      <c r="U7" s="1">
        <v>341</v>
      </c>
      <c r="V7" s="1">
        <v>97</v>
      </c>
      <c r="W7" s="1"/>
    </row>
    <row r="8" spans="1:23" hidden="1" x14ac:dyDescent="0.25">
      <c r="A8" s="1" t="s">
        <v>97</v>
      </c>
      <c r="B8" s="1">
        <v>714</v>
      </c>
      <c r="C8" s="1">
        <v>590</v>
      </c>
      <c r="D8" s="1">
        <v>168</v>
      </c>
      <c r="E8" s="1">
        <v>379</v>
      </c>
      <c r="F8" s="1">
        <v>551</v>
      </c>
      <c r="G8" s="1">
        <v>411</v>
      </c>
      <c r="H8" s="34">
        <v>0</v>
      </c>
      <c r="I8" s="1">
        <v>269</v>
      </c>
      <c r="J8" s="1">
        <v>580</v>
      </c>
      <c r="K8" s="1">
        <v>487</v>
      </c>
      <c r="L8" s="1">
        <v>242</v>
      </c>
      <c r="M8" s="1">
        <v>658</v>
      </c>
      <c r="N8" s="1">
        <v>603</v>
      </c>
      <c r="O8" s="1">
        <v>362</v>
      </c>
      <c r="P8" s="34">
        <v>237</v>
      </c>
      <c r="Q8" s="1">
        <v>345</v>
      </c>
      <c r="R8" s="1">
        <v>279</v>
      </c>
      <c r="S8" s="1">
        <v>653</v>
      </c>
      <c r="T8" s="1">
        <v>747</v>
      </c>
      <c r="U8" s="1">
        <v>433</v>
      </c>
      <c r="V8" s="1">
        <v>468</v>
      </c>
    </row>
    <row r="9" spans="1:23" hidden="1" x14ac:dyDescent="0.25">
      <c r="A9" s="1" t="s">
        <v>56</v>
      </c>
      <c r="B9" s="1">
        <v>472</v>
      </c>
      <c r="C9" s="1">
        <v>271</v>
      </c>
      <c r="D9" s="1">
        <v>187</v>
      </c>
      <c r="E9" s="1">
        <v>441</v>
      </c>
      <c r="F9" s="1">
        <v>361</v>
      </c>
      <c r="G9" s="1">
        <v>167</v>
      </c>
      <c r="H9" s="1">
        <v>269</v>
      </c>
      <c r="I9" s="1">
        <v>0</v>
      </c>
      <c r="J9" s="1">
        <v>316</v>
      </c>
      <c r="K9" s="1">
        <v>223</v>
      </c>
      <c r="L9" s="1">
        <v>382</v>
      </c>
      <c r="M9" s="1">
        <v>394</v>
      </c>
      <c r="N9" s="1">
        <v>637</v>
      </c>
      <c r="O9" s="1">
        <v>614</v>
      </c>
      <c r="P9" s="1">
        <v>490</v>
      </c>
      <c r="Q9" s="1">
        <v>171</v>
      </c>
      <c r="R9" s="1">
        <v>97</v>
      </c>
      <c r="S9" s="1">
        <v>410</v>
      </c>
      <c r="T9" s="1">
        <v>539</v>
      </c>
      <c r="U9" s="1">
        <v>488</v>
      </c>
      <c r="V9" s="1">
        <v>277</v>
      </c>
    </row>
    <row r="10" spans="1:23" hidden="1" x14ac:dyDescent="0.25">
      <c r="A10" s="1" t="s">
        <v>93</v>
      </c>
      <c r="B10" s="1">
        <v>478</v>
      </c>
      <c r="C10" s="1">
        <v>580</v>
      </c>
      <c r="D10" s="1">
        <v>498</v>
      </c>
      <c r="E10" s="1">
        <v>751</v>
      </c>
      <c r="F10" s="1">
        <v>602</v>
      </c>
      <c r="G10" s="1">
        <v>476</v>
      </c>
      <c r="H10" s="1">
        <v>580</v>
      </c>
      <c r="I10" s="1">
        <v>316</v>
      </c>
      <c r="J10" s="1">
        <v>0</v>
      </c>
      <c r="K10" s="1">
        <v>267</v>
      </c>
      <c r="L10" s="1">
        <v>692</v>
      </c>
      <c r="M10" s="1">
        <v>258</v>
      </c>
      <c r="N10" s="1">
        <v>827</v>
      </c>
      <c r="O10" s="1">
        <v>925</v>
      </c>
      <c r="P10" s="1">
        <v>800</v>
      </c>
      <c r="Q10" s="1">
        <v>482</v>
      </c>
      <c r="R10" s="1">
        <v>417</v>
      </c>
      <c r="S10" s="1">
        <v>294</v>
      </c>
      <c r="T10" s="1">
        <v>405</v>
      </c>
      <c r="U10" s="1">
        <v>799</v>
      </c>
      <c r="V10" s="1">
        <v>588</v>
      </c>
    </row>
    <row r="11" spans="1:23" hidden="1" x14ac:dyDescent="0.25">
      <c r="A11" s="1" t="s">
        <v>85</v>
      </c>
      <c r="B11" s="1">
        <v>176</v>
      </c>
      <c r="C11" s="1">
        <v>288</v>
      </c>
      <c r="D11" s="1">
        <v>387</v>
      </c>
      <c r="E11" s="1">
        <v>458</v>
      </c>
      <c r="F11" s="1">
        <v>378</v>
      </c>
      <c r="G11" s="1">
        <v>177</v>
      </c>
      <c r="H11" s="1">
        <v>487</v>
      </c>
      <c r="I11" s="1">
        <v>223</v>
      </c>
      <c r="J11" s="1">
        <v>267</v>
      </c>
      <c r="K11" s="1">
        <v>0</v>
      </c>
      <c r="L11" s="1">
        <v>484</v>
      </c>
      <c r="M11" s="1">
        <v>239</v>
      </c>
      <c r="N11" s="1">
        <v>554</v>
      </c>
      <c r="O11" s="1">
        <v>726</v>
      </c>
      <c r="P11" s="1">
        <v>726</v>
      </c>
      <c r="Q11" s="1">
        <v>189</v>
      </c>
      <c r="R11" s="1">
        <v>293</v>
      </c>
      <c r="S11" s="1">
        <v>115</v>
      </c>
      <c r="T11" s="1">
        <v>255</v>
      </c>
      <c r="U11" s="1">
        <v>506</v>
      </c>
      <c r="V11" s="1">
        <v>295</v>
      </c>
    </row>
    <row r="12" spans="1:23" hidden="1" x14ac:dyDescent="0.25">
      <c r="A12" s="1" t="s">
        <v>86</v>
      </c>
      <c r="B12" s="1">
        <v>604</v>
      </c>
      <c r="C12" s="1">
        <v>332</v>
      </c>
      <c r="D12" s="1">
        <v>233</v>
      </c>
      <c r="E12" s="1">
        <v>136</v>
      </c>
      <c r="F12" s="1">
        <v>434</v>
      </c>
      <c r="G12" s="1">
        <v>319</v>
      </c>
      <c r="H12" s="1">
        <v>242</v>
      </c>
      <c r="I12" s="1">
        <v>382</v>
      </c>
      <c r="J12" s="1">
        <v>692</v>
      </c>
      <c r="K12" s="1">
        <v>484</v>
      </c>
      <c r="L12" s="1">
        <v>0</v>
      </c>
      <c r="M12" s="1">
        <v>690</v>
      </c>
      <c r="N12" s="1">
        <v>381</v>
      </c>
      <c r="O12" s="1">
        <v>261</v>
      </c>
      <c r="P12" s="1">
        <v>245</v>
      </c>
      <c r="Q12" s="1">
        <v>308</v>
      </c>
      <c r="R12" s="1">
        <v>298</v>
      </c>
      <c r="S12" s="1">
        <v>565</v>
      </c>
      <c r="T12" s="1">
        <v>650</v>
      </c>
      <c r="U12" s="1">
        <v>195</v>
      </c>
      <c r="V12" s="1">
        <v>389</v>
      </c>
    </row>
    <row r="13" spans="1:23" hidden="1" x14ac:dyDescent="0.25">
      <c r="A13" s="1" t="s">
        <v>87</v>
      </c>
      <c r="B13" s="1">
        <v>224</v>
      </c>
      <c r="C13" s="1">
        <v>489</v>
      </c>
      <c r="D13" s="1">
        <v>576</v>
      </c>
      <c r="E13" s="1">
        <v>659</v>
      </c>
      <c r="F13" s="1">
        <v>349</v>
      </c>
      <c r="G13" s="1">
        <v>378</v>
      </c>
      <c r="H13" s="1">
        <v>658</v>
      </c>
      <c r="I13" s="1">
        <v>394</v>
      </c>
      <c r="J13" s="1">
        <v>258</v>
      </c>
      <c r="K13" s="1">
        <v>239</v>
      </c>
      <c r="L13" s="1">
        <v>690</v>
      </c>
      <c r="M13" s="1">
        <v>0</v>
      </c>
      <c r="N13" s="1">
        <v>576</v>
      </c>
      <c r="O13" s="1">
        <v>923</v>
      </c>
      <c r="P13" s="1">
        <v>879</v>
      </c>
      <c r="Q13" s="1">
        <v>387</v>
      </c>
      <c r="R13" s="1">
        <v>492</v>
      </c>
      <c r="S13" s="1">
        <v>158</v>
      </c>
      <c r="T13" s="1">
        <v>155</v>
      </c>
      <c r="U13" s="1">
        <v>666</v>
      </c>
      <c r="V13" s="1">
        <v>446</v>
      </c>
    </row>
    <row r="14" spans="1:23" hidden="1" x14ac:dyDescent="0.25">
      <c r="A14" s="1" t="s">
        <v>58</v>
      </c>
      <c r="B14" s="1">
        <v>491</v>
      </c>
      <c r="C14" s="1">
        <v>287</v>
      </c>
      <c r="D14" s="1">
        <v>481</v>
      </c>
      <c r="E14" s="1">
        <v>235</v>
      </c>
      <c r="F14" s="1">
        <v>258</v>
      </c>
      <c r="G14" s="1">
        <v>489</v>
      </c>
      <c r="H14" s="1">
        <v>603</v>
      </c>
      <c r="I14" s="1">
        <v>637</v>
      </c>
      <c r="J14" s="1">
        <v>827</v>
      </c>
      <c r="K14" s="1">
        <v>554</v>
      </c>
      <c r="L14" s="1">
        <v>381</v>
      </c>
      <c r="M14" s="1">
        <v>576</v>
      </c>
      <c r="N14" s="1">
        <v>0</v>
      </c>
      <c r="O14" s="1">
        <v>545</v>
      </c>
      <c r="P14" s="1">
        <v>543</v>
      </c>
      <c r="Q14" s="1">
        <v>398</v>
      </c>
      <c r="R14" s="1">
        <v>442</v>
      </c>
      <c r="S14" s="1">
        <v>583</v>
      </c>
      <c r="T14" s="1">
        <v>425</v>
      </c>
      <c r="U14" s="1">
        <v>174</v>
      </c>
      <c r="V14" s="1">
        <v>356</v>
      </c>
    </row>
    <row r="15" spans="1:23" hidden="1" x14ac:dyDescent="0.25">
      <c r="A15" s="1" t="s">
        <v>88</v>
      </c>
      <c r="B15" s="1">
        <v>834</v>
      </c>
      <c r="C15" s="1">
        <v>541</v>
      </c>
      <c r="D15" s="1">
        <v>470</v>
      </c>
      <c r="E15" s="1">
        <v>320</v>
      </c>
      <c r="F15" s="1">
        <v>618</v>
      </c>
      <c r="G15" s="1">
        <v>560</v>
      </c>
      <c r="H15" s="1">
        <v>362</v>
      </c>
      <c r="I15" s="1">
        <v>614</v>
      </c>
      <c r="J15" s="1">
        <v>925</v>
      </c>
      <c r="K15" s="1">
        <v>726</v>
      </c>
      <c r="L15" s="1">
        <v>261</v>
      </c>
      <c r="M15" s="1">
        <v>923</v>
      </c>
      <c r="N15" s="1">
        <v>545</v>
      </c>
      <c r="O15" s="1">
        <v>0</v>
      </c>
      <c r="P15" s="1">
        <v>128</v>
      </c>
      <c r="Q15" s="1">
        <v>545</v>
      </c>
      <c r="R15" s="1">
        <v>538</v>
      </c>
      <c r="S15" s="1">
        <v>803</v>
      </c>
      <c r="T15" s="1">
        <v>814</v>
      </c>
      <c r="U15" s="1">
        <v>375</v>
      </c>
      <c r="V15" s="1">
        <v>631</v>
      </c>
    </row>
    <row r="16" spans="1:23" hidden="1" x14ac:dyDescent="0.25">
      <c r="A16" s="1" t="s">
        <v>95</v>
      </c>
      <c r="B16" s="1">
        <v>852</v>
      </c>
      <c r="C16" s="1">
        <v>556</v>
      </c>
      <c r="D16" s="1">
        <v>325</v>
      </c>
      <c r="E16" s="1">
        <v>320</v>
      </c>
      <c r="F16" s="1">
        <v>616</v>
      </c>
      <c r="G16" s="1">
        <v>572</v>
      </c>
      <c r="H16" s="34">
        <v>237</v>
      </c>
      <c r="I16" s="1">
        <v>490</v>
      </c>
      <c r="J16" s="1">
        <v>800</v>
      </c>
      <c r="K16" s="1">
        <v>726</v>
      </c>
      <c r="L16" s="1">
        <v>245</v>
      </c>
      <c r="M16" s="1">
        <v>879</v>
      </c>
      <c r="N16" s="1">
        <v>543</v>
      </c>
      <c r="O16" s="1">
        <v>128</v>
      </c>
      <c r="P16" s="1">
        <v>0</v>
      </c>
      <c r="Q16" s="1">
        <v>544</v>
      </c>
      <c r="R16" s="1">
        <v>132</v>
      </c>
      <c r="S16" s="1">
        <v>265</v>
      </c>
      <c r="T16" s="1">
        <v>395</v>
      </c>
      <c r="U16" s="1">
        <v>326</v>
      </c>
      <c r="V16" s="1">
        <v>115</v>
      </c>
    </row>
    <row r="17" spans="1:22" hidden="1" x14ac:dyDescent="0.25">
      <c r="A17" s="1" t="s">
        <v>89</v>
      </c>
      <c r="B17" s="1">
        <v>328</v>
      </c>
      <c r="C17" s="1">
        <v>106</v>
      </c>
      <c r="D17" s="1">
        <v>205</v>
      </c>
      <c r="E17" s="1">
        <v>277</v>
      </c>
      <c r="F17" s="1">
        <v>196</v>
      </c>
      <c r="G17" s="1">
        <v>16</v>
      </c>
      <c r="H17" s="1">
        <v>345</v>
      </c>
      <c r="I17" s="1">
        <v>171</v>
      </c>
      <c r="J17" s="1">
        <v>482</v>
      </c>
      <c r="K17" s="1">
        <v>189</v>
      </c>
      <c r="L17" s="1">
        <v>308</v>
      </c>
      <c r="M17" s="1">
        <v>387</v>
      </c>
      <c r="N17" s="1">
        <v>398</v>
      </c>
      <c r="O17" s="1">
        <v>545</v>
      </c>
      <c r="P17" s="1">
        <v>544</v>
      </c>
      <c r="Q17" s="1">
        <v>0</v>
      </c>
      <c r="R17" s="1">
        <v>132</v>
      </c>
      <c r="S17" s="1">
        <v>265</v>
      </c>
      <c r="T17" s="1">
        <v>395</v>
      </c>
      <c r="U17" s="1">
        <v>326</v>
      </c>
      <c r="V17" s="1">
        <v>115</v>
      </c>
    </row>
    <row r="18" spans="1:22" hidden="1" x14ac:dyDescent="0.25">
      <c r="A18" s="1" t="s">
        <v>90</v>
      </c>
      <c r="B18" s="1">
        <v>431</v>
      </c>
      <c r="C18" s="1">
        <v>230</v>
      </c>
      <c r="D18" s="1">
        <v>136</v>
      </c>
      <c r="E18" s="1">
        <v>321</v>
      </c>
      <c r="F18" s="1">
        <v>320</v>
      </c>
      <c r="G18" s="1">
        <v>126</v>
      </c>
      <c r="H18" s="1">
        <v>279</v>
      </c>
      <c r="I18" s="1">
        <v>97</v>
      </c>
      <c r="J18" s="1">
        <v>417</v>
      </c>
      <c r="K18" s="1">
        <v>293</v>
      </c>
      <c r="L18" s="1">
        <v>298</v>
      </c>
      <c r="M18" s="1">
        <v>492</v>
      </c>
      <c r="N18" s="1">
        <v>442</v>
      </c>
      <c r="O18" s="1">
        <v>538</v>
      </c>
      <c r="P18" s="1">
        <v>561</v>
      </c>
      <c r="Q18" s="1">
        <v>132</v>
      </c>
      <c r="R18" s="1">
        <v>0</v>
      </c>
      <c r="S18" s="1">
        <v>370</v>
      </c>
      <c r="T18" s="1">
        <v>517</v>
      </c>
      <c r="U18" s="1">
        <v>370</v>
      </c>
      <c r="V18" s="1">
        <v>238</v>
      </c>
    </row>
    <row r="19" spans="1:22" hidden="1" x14ac:dyDescent="0.25">
      <c r="A19" s="1" t="s">
        <v>92</v>
      </c>
      <c r="B19" s="1">
        <v>90</v>
      </c>
      <c r="C19" s="1">
        <v>363</v>
      </c>
      <c r="D19" s="1">
        <v>466</v>
      </c>
      <c r="E19" s="1">
        <v>545</v>
      </c>
      <c r="F19" s="1">
        <v>247</v>
      </c>
      <c r="G19" s="1">
        <v>253</v>
      </c>
      <c r="H19" s="1">
        <v>653</v>
      </c>
      <c r="I19" s="1">
        <v>410</v>
      </c>
      <c r="J19" s="1">
        <v>294</v>
      </c>
      <c r="K19" s="1">
        <v>115</v>
      </c>
      <c r="L19" s="1">
        <v>565</v>
      </c>
      <c r="M19" s="1">
        <v>158</v>
      </c>
      <c r="N19" s="1">
        <v>583</v>
      </c>
      <c r="O19" s="1">
        <v>803</v>
      </c>
      <c r="P19" s="1">
        <v>816</v>
      </c>
      <c r="Q19" s="1">
        <v>265</v>
      </c>
      <c r="R19" s="1">
        <v>370</v>
      </c>
      <c r="S19" s="1">
        <v>0</v>
      </c>
      <c r="T19" s="1">
        <v>168</v>
      </c>
      <c r="U19" s="1">
        <v>583</v>
      </c>
      <c r="V19" s="1">
        <v>372</v>
      </c>
    </row>
    <row r="20" spans="1:22" hidden="1" x14ac:dyDescent="0.25">
      <c r="A20" s="1" t="s">
        <v>94</v>
      </c>
      <c r="B20" s="1">
        <v>77</v>
      </c>
      <c r="C20" s="1">
        <v>353</v>
      </c>
      <c r="D20" s="1">
        <v>570</v>
      </c>
      <c r="E20" s="1">
        <v>545</v>
      </c>
      <c r="F20" s="1">
        <v>199</v>
      </c>
      <c r="G20" s="1">
        <v>376</v>
      </c>
      <c r="H20" s="1">
        <v>747</v>
      </c>
      <c r="I20" s="1">
        <v>539</v>
      </c>
      <c r="J20" s="1">
        <v>405</v>
      </c>
      <c r="K20" s="1">
        <v>255</v>
      </c>
      <c r="L20" s="1">
        <v>650</v>
      </c>
      <c r="M20" s="1">
        <v>155</v>
      </c>
      <c r="N20" s="1">
        <v>425</v>
      </c>
      <c r="O20" s="1">
        <v>814</v>
      </c>
      <c r="P20" s="1">
        <v>813</v>
      </c>
      <c r="Q20" s="1">
        <v>395</v>
      </c>
      <c r="R20" s="1">
        <v>517</v>
      </c>
      <c r="S20" s="1">
        <v>168</v>
      </c>
      <c r="T20" s="1">
        <v>0</v>
      </c>
      <c r="U20" s="1">
        <v>514</v>
      </c>
      <c r="V20" s="1">
        <v>294</v>
      </c>
    </row>
    <row r="21" spans="1:22" hidden="1" x14ac:dyDescent="0.25">
      <c r="A21" s="1" t="s">
        <v>60</v>
      </c>
      <c r="B21" s="1">
        <v>535</v>
      </c>
      <c r="C21" s="1">
        <v>321</v>
      </c>
      <c r="D21" s="1">
        <v>349</v>
      </c>
      <c r="E21" s="1">
        <v>65</v>
      </c>
      <c r="F21" s="1">
        <v>318</v>
      </c>
      <c r="G21" s="1">
        <v>341</v>
      </c>
      <c r="H21" s="1">
        <v>433</v>
      </c>
      <c r="I21" s="1">
        <v>488</v>
      </c>
      <c r="J21" s="1">
        <v>799</v>
      </c>
      <c r="K21" s="1">
        <v>506</v>
      </c>
      <c r="L21" s="1">
        <v>195</v>
      </c>
      <c r="M21" s="1">
        <v>666</v>
      </c>
      <c r="N21" s="1">
        <v>174</v>
      </c>
      <c r="O21" s="1">
        <v>375</v>
      </c>
      <c r="P21" s="1">
        <v>373</v>
      </c>
      <c r="Q21" s="1">
        <v>326</v>
      </c>
      <c r="R21" s="1">
        <v>370</v>
      </c>
      <c r="S21" s="1">
        <v>583</v>
      </c>
      <c r="T21" s="1">
        <v>514</v>
      </c>
      <c r="U21" s="1">
        <v>0</v>
      </c>
      <c r="V21" s="1">
        <v>411</v>
      </c>
    </row>
    <row r="22" spans="1:22" hidden="1" x14ac:dyDescent="0.25">
      <c r="A22" s="1" t="s">
        <v>91</v>
      </c>
      <c r="B22" s="1">
        <v>314</v>
      </c>
      <c r="C22" s="1">
        <v>56</v>
      </c>
      <c r="D22" s="1">
        <v>291</v>
      </c>
      <c r="E22" s="1">
        <v>362</v>
      </c>
      <c r="F22" s="1">
        <v>98</v>
      </c>
      <c r="G22" s="1">
        <v>97</v>
      </c>
      <c r="H22" s="1">
        <v>468</v>
      </c>
      <c r="I22" s="1">
        <v>277</v>
      </c>
      <c r="J22" s="1">
        <v>588</v>
      </c>
      <c r="K22" s="1">
        <v>295</v>
      </c>
      <c r="L22" s="1">
        <v>389</v>
      </c>
      <c r="M22" s="1">
        <v>446</v>
      </c>
      <c r="N22" s="1">
        <v>356</v>
      </c>
      <c r="O22" s="1">
        <v>631</v>
      </c>
      <c r="P22" s="1">
        <v>644</v>
      </c>
      <c r="Q22" s="1">
        <v>115</v>
      </c>
      <c r="R22" s="1">
        <v>238</v>
      </c>
      <c r="S22" s="1">
        <v>372</v>
      </c>
      <c r="T22" s="1">
        <v>294</v>
      </c>
      <c r="U22" s="1">
        <v>411</v>
      </c>
      <c r="V22" s="1">
        <v>0</v>
      </c>
    </row>
    <row r="23" spans="1:22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22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22" ht="93" customHeight="1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7" t="s">
        <v>102</v>
      </c>
      <c r="R25" s="48">
        <v>65</v>
      </c>
    </row>
    <row r="26" spans="1:22" ht="39" x14ac:dyDescent="0.6">
      <c r="A26" s="42"/>
      <c r="B26" s="35" t="s">
        <v>98</v>
      </c>
      <c r="C26" s="36"/>
      <c r="D26" s="36"/>
      <c r="E26" s="52" t="s">
        <v>81</v>
      </c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7" t="s">
        <v>103</v>
      </c>
      <c r="R26" s="49">
        <f>F29/65</f>
        <v>3.8</v>
      </c>
    </row>
    <row r="27" spans="1:22" ht="39" x14ac:dyDescent="0.6">
      <c r="A27" s="42"/>
      <c r="B27" s="38" t="s">
        <v>99</v>
      </c>
      <c r="C27" s="39"/>
      <c r="D27" s="39"/>
      <c r="E27" s="53" t="s">
        <v>82</v>
      </c>
      <c r="F27" s="42"/>
      <c r="G27" s="42"/>
      <c r="H27" s="42"/>
      <c r="I27" s="42"/>
      <c r="J27" s="42"/>
      <c r="K27" s="42"/>
      <c r="L27" s="43"/>
      <c r="M27" s="42"/>
      <c r="N27" s="42"/>
      <c r="O27" s="42"/>
      <c r="P27" s="42"/>
      <c r="Q27" s="47" t="s">
        <v>104</v>
      </c>
      <c r="R27" s="49">
        <f>IF(R26&gt;=9,R26+1.5,IF(R26&gt;4.5,R26+0.75,R26))</f>
        <v>3.8</v>
      </c>
    </row>
    <row r="28" spans="1:22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7"/>
      <c r="R28" s="47"/>
    </row>
    <row r="29" spans="1:22" ht="39" x14ac:dyDescent="0.6">
      <c r="A29" s="42"/>
      <c r="B29" s="42"/>
      <c r="C29" s="42"/>
      <c r="D29" s="42"/>
      <c r="E29" s="40" t="s">
        <v>100</v>
      </c>
      <c r="F29" s="41">
        <f>IF(E27="","",INDEX(dist,MATCH(E26,villesV),MATCH(E27,VillesH)))</f>
        <v>247</v>
      </c>
      <c r="G29" s="42"/>
      <c r="H29" s="44"/>
      <c r="I29" s="44"/>
      <c r="J29" s="42"/>
      <c r="K29" s="42"/>
      <c r="L29" s="42"/>
      <c r="M29" s="42"/>
      <c r="N29" s="42"/>
      <c r="O29" s="42"/>
      <c r="P29" s="42"/>
      <c r="Q29" s="47" t="s">
        <v>105</v>
      </c>
      <c r="R29" s="49">
        <f>TRUNC(R27)</f>
        <v>3</v>
      </c>
    </row>
    <row r="30" spans="1:22" ht="39" x14ac:dyDescent="0.6">
      <c r="A30" s="42"/>
      <c r="B30" s="42"/>
      <c r="C30" s="42"/>
      <c r="D30" s="42"/>
      <c r="E30" s="37" t="s">
        <v>96</v>
      </c>
      <c r="F30" s="51">
        <f>IF(E27="","",TIME(R29,R30,0))</f>
        <v>0.15277777777777776</v>
      </c>
      <c r="G30" s="42"/>
      <c r="H30" s="45"/>
      <c r="I30" s="42"/>
      <c r="J30" s="42"/>
      <c r="K30" s="42"/>
      <c r="L30" s="42"/>
      <c r="M30" s="42"/>
      <c r="N30" s="42"/>
      <c r="O30" s="76"/>
      <c r="P30" s="76"/>
      <c r="Q30" s="47" t="s">
        <v>106</v>
      </c>
      <c r="R30" s="50">
        <f>ROUNDDOWN(INT((R27-R29)*100*60/100),-1)</f>
        <v>40</v>
      </c>
    </row>
    <row r="31" spans="1:22" ht="18.75" x14ac:dyDescent="0.3">
      <c r="A31" s="42"/>
      <c r="B31" s="42"/>
      <c r="C31" s="42"/>
      <c r="D31" s="42"/>
      <c r="E31" s="46" t="s">
        <v>101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22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1:16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</row>
    <row r="35" spans="1:16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6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</row>
    <row r="37" spans="1:16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1:16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1:16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6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</row>
    <row r="43" spans="1:16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</row>
    <row r="44" spans="1:16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</row>
    <row r="45" spans="1:16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</row>
    <row r="46" spans="1:16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1:16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</row>
    <row r="48" spans="1:16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</row>
    <row r="49" spans="1:16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</row>
    <row r="50" spans="1:16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</row>
    <row r="51" spans="1:16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</row>
  </sheetData>
  <sheetProtection sheet="1" objects="1" scenarios="1"/>
  <mergeCells count="1">
    <mergeCell ref="O30:P30"/>
  </mergeCells>
  <dataValidations count="2">
    <dataValidation type="list" allowBlank="1" showInputMessage="1" showErrorMessage="1" sqref="E27">
      <formula1>VillesH</formula1>
    </dataValidation>
    <dataValidation type="list" allowBlank="1" showInputMessage="1" showErrorMessage="1" sqref="E26">
      <formula1>$A$1:$A$22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Tractions du 26</vt:lpstr>
      <vt:lpstr>Distancier</vt:lpstr>
      <vt:lpstr>dist</vt:lpstr>
      <vt:lpstr>tarifs</vt:lpstr>
      <vt:lpstr>VillesH</vt:lpstr>
      <vt:lpstr>villesV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dibe</dc:creator>
  <cp:lastModifiedBy>SEBASTIEN</cp:lastModifiedBy>
  <cp:lastPrinted>2014-01-22T10:00:52Z</cp:lastPrinted>
  <dcterms:created xsi:type="dcterms:W3CDTF">2013-09-26T07:01:41Z</dcterms:created>
  <dcterms:modified xsi:type="dcterms:W3CDTF">2014-12-01T23:14:09Z</dcterms:modified>
</cp:coreProperties>
</file>